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September\"/>
    </mc:Choice>
  </mc:AlternateContent>
  <bookViews>
    <workbookView xWindow="0" yWindow="0" windowWidth="28800" windowHeight="13800" tabRatio="656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62913"/>
</workbook>
</file>

<file path=xl/calcChain.xml><?xml version="1.0" encoding="utf-8"?>
<calcChain xmlns="http://schemas.openxmlformats.org/spreadsheetml/2006/main">
  <c r="F22" i="21" l="1"/>
  <c r="F23" i="21"/>
  <c r="F24" i="21"/>
  <c r="I37" i="20"/>
  <c r="I38" i="20"/>
  <c r="I39" i="20"/>
  <c r="I40" i="20"/>
  <c r="F100" i="16"/>
  <c r="P33" i="12"/>
  <c r="P34" i="12"/>
  <c r="I123" i="12"/>
  <c r="I124" i="12"/>
  <c r="F21" i="21" l="1"/>
  <c r="I35" i="20"/>
  <c r="I36" i="20"/>
  <c r="G24" i="19"/>
  <c r="G14" i="19"/>
  <c r="J38" i="18"/>
  <c r="J25" i="18"/>
  <c r="J14" i="18"/>
  <c r="F99" i="16"/>
  <c r="P31" i="12"/>
  <c r="P32" i="12"/>
  <c r="I119" i="12"/>
  <c r="I120" i="12"/>
  <c r="I121" i="12"/>
  <c r="I122" i="12"/>
  <c r="G26" i="17"/>
  <c r="G14" i="17"/>
  <c r="J38" i="1"/>
  <c r="J26" i="1"/>
  <c r="J14" i="1"/>
  <c r="F18" i="21"/>
  <c r="F19" i="21"/>
  <c r="F20" i="21"/>
  <c r="I33" i="20"/>
  <c r="I34" i="20"/>
  <c r="G25" i="19"/>
  <c r="G12" i="19"/>
  <c r="J36" i="18"/>
  <c r="J24" i="18"/>
  <c r="J12" i="18"/>
  <c r="F98" i="16"/>
  <c r="P27" i="12"/>
  <c r="P28" i="12"/>
  <c r="P29" i="12"/>
  <c r="P30" i="12"/>
  <c r="I99" i="12"/>
  <c r="I100" i="12"/>
  <c r="G17" i="17"/>
  <c r="G24" i="17"/>
  <c r="G12" i="17"/>
  <c r="D22" i="1"/>
  <c r="J24" i="1"/>
  <c r="J36" i="1"/>
  <c r="J23" i="1"/>
  <c r="J12" i="1"/>
  <c r="I31" i="20"/>
  <c r="I32" i="20"/>
  <c r="G26" i="19"/>
  <c r="G23" i="19"/>
  <c r="G11" i="19"/>
  <c r="G13" i="19"/>
  <c r="J37" i="18"/>
  <c r="J35" i="18"/>
  <c r="J23" i="18"/>
  <c r="J26" i="18"/>
  <c r="J11" i="18"/>
  <c r="J13" i="18"/>
  <c r="F95" i="16"/>
  <c r="F96" i="16"/>
  <c r="F97" i="16"/>
  <c r="I117" i="12"/>
  <c r="I118" i="12"/>
  <c r="G23" i="17"/>
  <c r="G25" i="17"/>
  <c r="G11" i="17"/>
  <c r="G13" i="17"/>
  <c r="J35" i="1"/>
  <c r="J37" i="1"/>
  <c r="J25" i="1"/>
  <c r="J11" i="1"/>
  <c r="J13" i="1"/>
  <c r="F16" i="21"/>
  <c r="F17" i="21"/>
  <c r="I29" i="20"/>
  <c r="I30" i="20"/>
  <c r="G20" i="19"/>
  <c r="G8" i="19"/>
  <c r="J32" i="18"/>
  <c r="J20" i="18"/>
  <c r="J8" i="18"/>
  <c r="F91" i="16"/>
  <c r="F92" i="16"/>
  <c r="F93" i="16"/>
  <c r="F94" i="16"/>
  <c r="P26" i="12"/>
  <c r="I112" i="12"/>
  <c r="I113" i="12"/>
  <c r="I114" i="12"/>
  <c r="I115" i="12"/>
  <c r="I116" i="12"/>
  <c r="G22" i="17"/>
  <c r="G9" i="17"/>
  <c r="G6" i="17"/>
  <c r="G5" i="17"/>
  <c r="G20" i="17"/>
  <c r="G8" i="17"/>
  <c r="J34" i="1"/>
  <c r="J22" i="1"/>
  <c r="J33" i="1"/>
  <c r="J21" i="1"/>
  <c r="J8" i="1"/>
  <c r="F15" i="21"/>
  <c r="I26" i="20"/>
  <c r="I27" i="20"/>
  <c r="I28" i="20"/>
  <c r="G21" i="19"/>
  <c r="G9" i="19"/>
  <c r="J33" i="18"/>
  <c r="J21" i="18"/>
  <c r="J9" i="18"/>
  <c r="F80" i="16"/>
  <c r="F81" i="16"/>
  <c r="F82" i="16"/>
  <c r="F83" i="16"/>
  <c r="F84" i="16"/>
  <c r="F85" i="16"/>
  <c r="F86" i="16"/>
  <c r="F87" i="16"/>
  <c r="F88" i="16"/>
  <c r="F89" i="16"/>
  <c r="F90" i="16"/>
  <c r="P24" i="12"/>
  <c r="P25" i="12"/>
  <c r="I109" i="12"/>
  <c r="I110" i="12"/>
  <c r="I111" i="12"/>
  <c r="G10" i="17"/>
  <c r="J32" i="1"/>
  <c r="J20" i="1"/>
  <c r="J9" i="1"/>
  <c r="F14" i="21"/>
  <c r="I23" i="20"/>
  <c r="I24" i="20"/>
  <c r="I25" i="20"/>
  <c r="G19" i="19"/>
  <c r="G7" i="19"/>
  <c r="J31" i="18"/>
  <c r="J19" i="18"/>
  <c r="J7" i="18"/>
  <c r="F75" i="16"/>
  <c r="F76" i="16"/>
  <c r="F77" i="16"/>
  <c r="F78" i="16"/>
  <c r="F79" i="16"/>
  <c r="P21" i="12"/>
  <c r="P22" i="12"/>
  <c r="P23" i="12"/>
  <c r="I101" i="12"/>
  <c r="I102" i="12"/>
  <c r="I103" i="12"/>
  <c r="I104" i="12"/>
  <c r="I105" i="12"/>
  <c r="I106" i="12"/>
  <c r="I107" i="12"/>
  <c r="I108" i="12"/>
  <c r="G21" i="17"/>
  <c r="J31" i="1"/>
  <c r="J19" i="1"/>
  <c r="J7" i="1"/>
  <c r="F12" i="21"/>
  <c r="F13" i="21"/>
  <c r="I17" i="20"/>
  <c r="I18" i="20"/>
  <c r="I19" i="20"/>
  <c r="I20" i="20"/>
  <c r="I21" i="20"/>
  <c r="I22" i="20"/>
  <c r="G22" i="19"/>
  <c r="G10" i="19"/>
  <c r="J34" i="18"/>
  <c r="J22" i="18"/>
  <c r="J10" i="18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P10" i="12"/>
  <c r="P11" i="12"/>
  <c r="P12" i="12"/>
  <c r="P13" i="12"/>
  <c r="P14" i="12"/>
  <c r="P15" i="12"/>
  <c r="P16" i="12"/>
  <c r="P17" i="12"/>
  <c r="P18" i="12"/>
  <c r="P19" i="12"/>
  <c r="P20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G19" i="17"/>
  <c r="G7" i="17"/>
  <c r="J10" i="1"/>
  <c r="P7" i="12"/>
  <c r="P8" i="12"/>
  <c r="P9" i="12"/>
  <c r="P5" i="12"/>
  <c r="P6" i="12"/>
  <c r="J6" i="1"/>
  <c r="G6" i="19"/>
  <c r="J30" i="18"/>
  <c r="J6" i="18"/>
  <c r="G18" i="17"/>
  <c r="J30" i="1"/>
  <c r="J29" i="1"/>
  <c r="J18" i="1"/>
  <c r="J5" i="1"/>
  <c r="G18" i="19"/>
  <c r="J18" i="18"/>
  <c r="I5" i="20"/>
  <c r="I6" i="20"/>
  <c r="I7" i="20"/>
  <c r="I8" i="20"/>
  <c r="I9" i="20"/>
  <c r="I10" i="20"/>
  <c r="I11" i="20"/>
  <c r="I12" i="20"/>
  <c r="I13" i="20"/>
  <c r="I14" i="20"/>
  <c r="I15" i="20"/>
  <c r="I16" i="20"/>
  <c r="J17" i="1"/>
  <c r="F9" i="21"/>
  <c r="F10" i="21"/>
  <c r="F11" i="21"/>
  <c r="F44" i="20"/>
  <c r="G17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4" i="21"/>
  <c r="F5" i="21"/>
  <c r="F6" i="21"/>
  <c r="F7" i="21"/>
  <c r="F8" i="21"/>
  <c r="J29" i="18"/>
  <c r="J17" i="18"/>
  <c r="I5" i="12"/>
  <c r="F43" i="20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G5" i="19"/>
  <c r="J5" i="18"/>
</calcChain>
</file>

<file path=xl/sharedStrings.xml><?xml version="1.0" encoding="utf-8"?>
<sst xmlns="http://schemas.openxmlformats.org/spreadsheetml/2006/main" count="557" uniqueCount="170">
  <si>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</si>
  <si>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</si>
  <si>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</si>
  <si>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</si>
  <si>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</si>
  <si>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</si>
  <si>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</si>
  <si>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</si>
  <si>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</si>
  <si>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</si>
  <si>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</si>
  <si>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</si>
  <si>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</si>
  <si>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</si>
  <si>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</si>
  <si>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</si>
  <si>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</si>
  <si>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ERITREA</t>
  </si>
  <si>
    <t>ETIOPIEN</t>
  </si>
  <si>
    <t>GAMBIA</t>
  </si>
  <si>
    <t>GEORGIEN</t>
  </si>
  <si>
    <t>GHANA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</si>
  <si>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</si>
  <si>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</si>
  <si>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</si>
  <si>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</si>
  <si>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</si>
  <si>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</si>
  <si>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</si>
  <si>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</si>
  <si>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</si>
  <si>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</si>
  <si>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</si>
  <si>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</si>
  <si>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</si>
  <si>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NICARAGUA</t>
  </si>
  <si>
    <t>NIGERIA</t>
  </si>
  <si>
    <t>NORDMAKEDONIEN</t>
  </si>
  <si>
    <t>OKÄNT</t>
  </si>
  <si>
    <t>PAKISTAN</t>
  </si>
  <si>
    <t>PALESTINA</t>
  </si>
  <si>
    <t>PERU</t>
  </si>
  <si>
    <t>RYSSLAND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</si>
  <si>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</si>
  <si>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</si>
  <si>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</si>
  <si>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</si>
  <si>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</si>
  <si>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</si>
  <si>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</si>
  <si>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</si>
  <si>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</si>
  <si>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</si>
  <si>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</si>
  <si>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</si>
  <si>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</si>
  <si>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UGANDA</t>
  </si>
  <si>
    <t>UKRAINA</t>
  </si>
  <si>
    <t>UNDER UTREDNING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</si>
  <si>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</si>
  <si>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</si>
  <si>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</si>
  <si>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</si>
  <si>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</si>
  <si>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</si>
  <si>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</si>
  <si>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</si>
  <si>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</si>
  <si>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</si>
  <si>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</si>
  <si>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</si>
  <si>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</si>
  <si>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</si>
  <si>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</si>
  <si>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INDIEN</t>
  </si>
  <si>
    <t>Asyl</t>
  </si>
  <si>
    <t xml:space="preserve">Massflyktsdirektivet </t>
  </si>
  <si>
    <t>Massflyktsdirektivet</t>
  </si>
  <si>
    <t>ANGOLA</t>
  </si>
  <si>
    <t>KONGO</t>
  </si>
  <si>
    <t>MEXIKO</t>
  </si>
  <si>
    <t>RWANDA</t>
  </si>
  <si>
    <t>KUBA</t>
  </si>
  <si>
    <t>LITAUEN</t>
  </si>
  <si>
    <t>MALAYSIA</t>
  </si>
  <si>
    <t>Handläggningstid, 
dagar</t>
  </si>
  <si>
    <t>Av- eller utvisning 
EU-land</t>
  </si>
  <si>
    <t xml:space="preserve">Dublinöverföringar  </t>
  </si>
  <si>
    <t>Asyl, ukrainska medborgare</t>
  </si>
  <si>
    <t>SYDAFRIKA</t>
  </si>
  <si>
    <t>Av- eller 
utvisning EU-land</t>
  </si>
  <si>
    <t>Bifallsandel, 
total</t>
  </si>
  <si>
    <t>Dublin-
överföringar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</si>
  <si>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</si>
  <si>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</si>
  <si>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</si>
  <si>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</si>
  <si>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</si>
  <si>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</si>
  <si>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</si>
  <si>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</si>
  <si>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</si>
  <si>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MALI</t>
  </si>
  <si>
    <t>NEPAL</t>
  </si>
  <si>
    <t>LIBERIA</t>
  </si>
  <si>
    <t>INDONESIEN</t>
  </si>
  <si>
    <t>ISRAEL</t>
  </si>
  <si>
    <t>COSTA RICA</t>
  </si>
  <si>
    <t>Dublin</t>
  </si>
  <si>
    <t>KUWAIT</t>
  </si>
  <si>
    <t>GABON</t>
  </si>
  <si>
    <t>MALDIVERNA</t>
  </si>
  <si>
    <t>BENIN</t>
  </si>
  <si>
    <t>DANMARK</t>
  </si>
  <si>
    <t>2024-01</t>
  </si>
  <si>
    <t>2024-02</t>
  </si>
  <si>
    <t>BRASILIEN</t>
  </si>
  <si>
    <t>BULGARIEN</t>
  </si>
  <si>
    <t>CENTRALAFRIKANSKA REPUBLIKEN</t>
  </si>
  <si>
    <t>ECUADOR</t>
  </si>
  <si>
    <t>ELFENBENSKUSTEN</t>
  </si>
  <si>
    <t>FILIPPINERNA</t>
  </si>
  <si>
    <t>GUATEMALA</t>
  </si>
  <si>
    <t>GUINEA</t>
  </si>
  <si>
    <t>HONDURAS</t>
  </si>
  <si>
    <t>KENYA</t>
  </si>
  <si>
    <t>MOLDAVIEN</t>
  </si>
  <si>
    <t>MYANMAR</t>
  </si>
  <si>
    <t>PARAGUAY</t>
  </si>
  <si>
    <t>POLEN</t>
  </si>
  <si>
    <t>RUMÄNIEN</t>
  </si>
  <si>
    <t>TURKMENISTAN</t>
  </si>
  <si>
    <t>BAHRAIN</t>
  </si>
  <si>
    <t>NORGE</t>
  </si>
  <si>
    <t>2024-03</t>
  </si>
  <si>
    <t>ARGENTINA</t>
  </si>
  <si>
    <t>BELIZE</t>
  </si>
  <si>
    <t>KANADA</t>
  </si>
  <si>
    <t>KROATIEN</t>
  </si>
  <si>
    <t>SAUDIARABIEN</t>
  </si>
  <si>
    <t>SYDSUDAN</t>
  </si>
  <si>
    <t>ZIMBABWE</t>
  </si>
  <si>
    <t>JAMAICA</t>
  </si>
  <si>
    <t>NEDERLÄNDERNA</t>
  </si>
  <si>
    <t>2024-04</t>
  </si>
  <si>
    <t>BELGIEN</t>
  </si>
  <si>
    <t>ESWATINI</t>
  </si>
  <si>
    <t>GREKLAND</t>
  </si>
  <si>
    <t>ITALIEN</t>
  </si>
  <si>
    <t>STORBRITANNIEN</t>
  </si>
  <si>
    <t>2024-05</t>
  </si>
  <si>
    <t>MOCAMBIQUE</t>
  </si>
  <si>
    <t>SYDKOREA</t>
  </si>
  <si>
    <t>TRINIDAD OCH TOBAGO</t>
  </si>
  <si>
    <t>TYSKLAND</t>
  </si>
  <si>
    <t>UNGERN</t>
  </si>
  <si>
    <t>NORDKOREA</t>
  </si>
  <si>
    <t>TCHAD</t>
  </si>
  <si>
    <t>2024-06</t>
  </si>
  <si>
    <t>2024-07</t>
  </si>
  <si>
    <t>NIGER</t>
  </si>
  <si>
    <t>2024-08</t>
  </si>
  <si>
    <t>OMAN</t>
  </si>
  <si>
    <t>TOGO</t>
  </si>
  <si>
    <t>BURKINA FASO</t>
  </si>
  <si>
    <t>2024-09</t>
  </si>
  <si>
    <t>BOTSWANA</t>
  </si>
  <si>
    <t>FRANKRIKE</t>
  </si>
  <si>
    <t>SPANIEN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</si>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</sst>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0"/>
  </numFmts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/>
    <xf numFmtId="9" fontId="5" fillId="0" borderId="0" xfId="1" applyFont="1" applyFill="1" applyBorder="1" applyAlignment="1"/>
    <xf numFmtId="9" fontId="5" fillId="0" borderId="0" xfId="0" applyNumberFormat="1" applyFont="1" applyAlignment="1"/>
    <xf numFmtId="0" fontId="5" fillId="0" borderId="0" xfId="0" applyFont="1" applyAlignment="1">
      <alignment horizontal="right" vertical="top"/>
    </xf>
    <xf numFmtId="9" fontId="5" fillId="0" borderId="0" xfId="0" applyNumberFormat="1" applyFont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9" fontId="5" fillId="0" borderId="0" xfId="1" applyFont="1" applyAlignment="1"/>
    <xf numFmtId="17" fontId="5" fillId="0" borderId="0" xfId="0" applyNumberFormat="1" applyFont="1"/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2024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2024-10-01.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4:J14" totalsRowShown="0" headerRowDxfId="161" dataDxfId="160">
  <tableColumns count="10">
    <tableColumn id="1" name="År-Månad" dataDxfId="159"/>
    <tableColumn id="2" name="Bifall" dataDxfId="158"/>
    <tableColumn id="4" name="Avslag" dataDxfId="157"/>
    <tableColumn id="5" name="Av- eller utvisning _x000a_EU-land" dataDxfId="156"/>
    <tableColumn id="3" name="Dublinöverföringar" dataDxfId="155"/>
    <tableColumn id="7" name="OH/OT" dataDxfId="154"/>
    <tableColumn id="8" name="Övriga" dataDxfId="153"/>
    <tableColumn id="10" name="Totalt" dataDxfId="152"/>
    <tableColumn id="6" name="Handläggningstid, _x000a_dagar" dataDxfId="151"/>
    <tableColumn id="9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id="1" name="Tabell1172" displayName="Tabell1172" ref="A28:J38" totalsRowShown="0" headerRowDxfId="149" dataDxfId="148">
  <tableColumns count="10">
    <tableColumn id="1" name="År-Månad" dataDxfId="147"/>
    <tableColumn id="2" name="Bifall" dataDxfId="146"/>
    <tableColumn id="4" name="Avslag" dataDxfId="145"/>
    <tableColumn id="7" name="Av- eller utvisning _x000a_EU-land" dataDxfId="144"/>
    <tableColumn id="5" name="Dublinöverföringar  " dataDxfId="143"/>
    <tableColumn id="3" name="OH/OT" dataDxfId="142"/>
    <tableColumn id="8" name="Övriga" dataDxfId="141"/>
    <tableColumn id="10" name="Totalt" dataDxfId="140"/>
    <tableColumn id="6" name="Handläggningstid, _x000a_dagar" dataDxfId="139"/>
    <tableColumn id="9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id="8" name="Tabell1179" displayName="Tabell1179" ref="A16:J26" totalsRowShown="0" headerRowDxfId="137" dataDxfId="136">
  <tableColumns count="10">
    <tableColumn id="1" name="År-Månad" dataDxfId="135"/>
    <tableColumn id="2" name="Bifall" dataDxfId="134"/>
    <tableColumn id="4" name="Avslag" dataDxfId="133"/>
    <tableColumn id="5" name="Av- eller utvisning _x000a_EU-land" dataDxfId="132"/>
    <tableColumn id="3" name="Dublinöverföringar" dataDxfId="131"/>
    <tableColumn id="7" name="OH/OT" dataDxfId="130"/>
    <tableColumn id="8" name="Övriga" dataDxfId="129"/>
    <tableColumn id="10" name="Totalt" dataDxfId="128"/>
    <tableColumn id="6" name="Handläggningstid, _x000a_dagar" dataDxfId="127"/>
    <tableColumn id="9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id="3" name="Tabell1174" displayName="Tabell1174" ref="A4:G14" totalsRowShown="0" headerRowDxfId="125" dataDxfId="124">
  <tableColumns count="7">
    <tableColumn id="1" name="År-Månad" dataDxfId="123"/>
    <tableColumn id="2" name="Bifall" dataDxfId="122"/>
    <tableColumn id="4" name="Avslag" dataDxfId="121"/>
    <tableColumn id="8" name="Övriga" dataDxfId="120"/>
    <tableColumn id="9" name="Totalt" dataDxfId="119"/>
    <tableColumn id="6" name="Handläggningstid, dagar" dataDxfId="118"/>
    <tableColumn id="3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id="10" name="Tabell117211" displayName="Tabell117211" ref="A16:G26" totalsRowShown="0" headerRowDxfId="116" dataDxfId="115">
  <tableColumns count="7">
    <tableColumn id="1" name="År-Månad" dataDxfId="114"/>
    <tableColumn id="2" name="Bifall" dataDxfId="113"/>
    <tableColumn id="4" name="Avslag" dataDxfId="112"/>
    <tableColumn id="7" name="Övriga" dataDxfId="111"/>
    <tableColumn id="5" name="Totalt" dataDxfId="110"/>
    <tableColumn id="3" name="Handläggningstid, dagar" dataDxfId="109"/>
    <tableColumn id="8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id="11" name="Tabell312" displayName="Tabell312" ref="A4:I124" totalsRowShown="0" headerRowDxfId="107" dataDxfId="106">
  <tableColumns count="9">
    <tableColumn id="1" name="Medborgarskap" dataDxfId="105"/>
    <tableColumn id="2" name="Bifall" dataDxfId="104"/>
    <tableColumn id="4" name="Avslag" dataDxfId="103"/>
    <tableColumn id="8" name="Av- eller _x000a_utvisning EU-land" dataDxfId="102"/>
    <tableColumn id="7" name="Dublin-_x000a_överföringar" dataDxfId="101"/>
    <tableColumn id="3" name="OH/OT" dataDxfId="100"/>
    <tableColumn id="5" name="Övriga" dataDxfId="99"/>
    <tableColumn id="6" name="Totalt" dataDxfId="98"/>
    <tableColumn id="9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id="9" name="Tabell31210" displayName="Tabell31210" ref="K4:P34" totalsRowShown="0" headerRowDxfId="96" dataDxfId="95">
  <tableColumns count="6">
    <tableColumn id="1" name="Medborgarskap" dataDxfId="94"/>
    <tableColumn id="2" name="Bifall" dataDxfId="93"/>
    <tableColumn id="4" name="Avslag" dataDxfId="92"/>
    <tableColumn id="5" name="Övriga" dataDxfId="91"/>
    <tableColumn id="6" name="Totalt" dataDxfId="90"/>
    <tableColumn id="9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id="2" name="Tabell3123" displayName="Tabell3123" ref="A3:F100" totalsRowShown="0" headerRowDxfId="88" dataDxfId="87">
  <tableColumns count="6">
    <tableColumn id="1" name="Medborgarskap" dataDxfId="86"/>
    <tableColumn id="2" name="Bifall" dataDxfId="85"/>
    <tableColumn id="4" name="Avslag" dataDxfId="84"/>
    <tableColumn id="8" name="Övriga" dataDxfId="83"/>
    <tableColumn id="7" name="Totalt" dataDxfId="82"/>
    <tableColumn id="3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id="4" name="Tabell1175" displayName="Tabell1175" ref="A4:J14" totalsRowShown="0" headerRowDxfId="80" dataDxfId="79">
  <tableColumns count="10">
    <tableColumn id="1" name="År-Månad" dataDxfId="78"/>
    <tableColumn id="2" name="Bifall" dataDxfId="77"/>
    <tableColumn id="4" name="Avslag" dataDxfId="76"/>
    <tableColumn id="5" name="Av- eller utvisning EU-land" dataDxfId="75"/>
    <tableColumn id="3" name="Dublinöverföringar" dataDxfId="74"/>
    <tableColumn id="7" name="OH/OT" dataDxfId="73"/>
    <tableColumn id="8" name="Övriga" dataDxfId="72"/>
    <tableColumn id="10" name="Totalt" dataDxfId="71"/>
    <tableColumn id="6" name="Handläggningstid, dagar" dataDxfId="70"/>
    <tableColumn id="9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id="13" name="Tabell117514" displayName="Tabell117514" ref="A16:J26" totalsRowShown="0" headerRowDxfId="68" dataDxfId="67">
  <tableColumns count="10">
    <tableColumn id="1" name="År-Månad" dataDxfId="66"/>
    <tableColumn id="2" name="Bifall" dataDxfId="65"/>
    <tableColumn id="4" name="Avslag" dataDxfId="64"/>
    <tableColumn id="5" name="Av- eller utvisning EU-land" dataDxfId="63"/>
    <tableColumn id="3" name="Dublinöverföringar" dataDxfId="62"/>
    <tableColumn id="7" name="OH/OT" dataDxfId="61"/>
    <tableColumn id="8" name="Övriga" dataDxfId="60"/>
    <tableColumn id="10" name="Totalt" dataDxfId="59"/>
    <tableColumn id="6" name="Handläggningstid, dagar" dataDxfId="58"/>
    <tableColumn id="9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id="15" name="Tabell11751416" displayName="Tabell11751416" ref="A28:J38" totalsRowShown="0" headerRowDxfId="56" dataDxfId="55">
  <tableColumns count="10">
    <tableColumn id="1" name="År-Månad" dataDxfId="54"/>
    <tableColumn id="2" name="Bifall" dataDxfId="53"/>
    <tableColumn id="4" name="Avslag" dataDxfId="52"/>
    <tableColumn id="5" name="Av- eller utvisning EU-land" dataDxfId="51"/>
    <tableColumn id="3" name="Dublinöverföringar" dataDxfId="50"/>
    <tableColumn id="7" name="OH/OT" dataDxfId="49"/>
    <tableColumn id="8" name="Övriga" dataDxfId="48"/>
    <tableColumn id="10" name="Totalt" dataDxfId="47"/>
    <tableColumn id="6" name="Handläggningstid, dagar" dataDxfId="46"/>
    <tableColumn id="9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id="5" name="Tabell11746" displayName="Tabell11746" ref="A4:G14" totalsRowShown="0" headerRowDxfId="44" dataDxfId="43">
  <tableColumns count="7">
    <tableColumn id="1" name="År-Månad" dataDxfId="42"/>
    <tableColumn id="2" name="Bifall" dataDxfId="41"/>
    <tableColumn id="4" name="Avslag" dataDxfId="40"/>
    <tableColumn id="8" name="Övriga" dataDxfId="39"/>
    <tableColumn id="9" name="Totalt" dataDxfId="38"/>
    <tableColumn id="6" name="Handläggningstid, dagar" dataDxfId="37"/>
    <tableColumn id="3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id="14" name="Tabell1174615" displayName="Tabell1174615" ref="A16:G26" totalsRowShown="0" headerRowDxfId="35" dataDxfId="34">
  <tableColumns count="7">
    <tableColumn id="1" name="År-Månad" dataDxfId="33"/>
    <tableColumn id="2" name="Bifall" dataDxfId="32"/>
    <tableColumn id="4" name="Avslag" dataDxfId="31"/>
    <tableColumn id="8" name="Övriga" dataDxfId="30"/>
    <tableColumn id="9" name="Totalt" dataDxfId="29"/>
    <tableColumn id="6" name="Handläggningstid, dagar" dataDxfId="28"/>
    <tableColumn id="3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id="6" name="Tabell3127" displayName="Tabell3127" ref="A4:I40" totalsRowShown="0" headerRowDxfId="26" dataDxfId="25">
  <tableColumns count="9">
    <tableColumn id="1" name="Medborgarskap" dataDxfId="24"/>
    <tableColumn id="2" name="Bifall" dataDxfId="23"/>
    <tableColumn id="4" name="Avslag" dataDxfId="22"/>
    <tableColumn id="7" name="Av- eller utvisning EU-land" dataDxfId="21"/>
    <tableColumn id="5" name="OH/OT" dataDxfId="20"/>
    <tableColumn id="6" name="Dublin" dataDxfId="19"/>
    <tableColumn id="9" name="Övriga" dataDxfId="18"/>
    <tableColumn id="8" name="Totalt" dataDxfId="17"/>
    <tableColumn id="3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id="12" name="Tabell312713" displayName="Tabell312713" ref="A42:F44" totalsRowShown="0" headerRowDxfId="15" dataDxfId="14">
  <tableColumns count="6">
    <tableColumn id="1" name="Medborgarskap" dataDxfId="13"/>
    <tableColumn id="2" name="Bifall" dataDxfId="12"/>
    <tableColumn id="4" name="Avslag" dataDxfId="11"/>
    <tableColumn id="7" name="Övriga" dataDxfId="10"/>
    <tableColumn id="6" name="Totalt" dataDxfId="9"/>
    <tableColumn id="3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id="7" name="Tabell31238" displayName="Tabell31238" ref="A3:F24" totalsRowShown="0" headerRowDxfId="7" dataDxfId="6">
  <tableColumns count="6">
    <tableColumn id="1" name="Medborgarskap" dataDxfId="5"/>
    <tableColumn id="2" name="Bifall" dataDxfId="4"/>
    <tableColumn id="4" name="Avslag" dataDxfId="3"/>
    <tableColumn id="8" name="Övriga" dataDxfId="2"/>
    <tableColumn id="7" name="Totalt" dataDxfId="1"/>
    <tableColumn id="3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94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30" customHeight="1">
      <c r="A4" s="22" t="s">
        <v>65</v>
      </c>
      <c r="B4" s="23" t="s">
        <v>67</v>
      </c>
      <c r="C4" s="23" t="s">
        <v>68</v>
      </c>
      <c r="D4" s="24" t="s">
        <v>86</v>
      </c>
      <c r="E4" s="23" t="s">
        <v>70</v>
      </c>
      <c r="F4" s="23" t="s">
        <v>71</v>
      </c>
      <c r="G4" s="23" t="s">
        <v>64</v>
      </c>
      <c r="H4" s="23" t="s">
        <v>0</v>
      </c>
      <c r="I4" s="24" t="s">
        <v>85</v>
      </c>
      <c r="J4" s="23" t="s">
        <v>72</v>
      </c>
    </row>
    <row r="5" spans="1:10" ht="15" customHeight="1">
      <c r="A5" s="7" t="s">
        <v>114</v>
      </c>
      <c r="B5" s="5">
        <v>297</v>
      </c>
      <c r="C5" s="5">
        <v>459</v>
      </c>
      <c r="D5" s="5">
        <v>6</v>
      </c>
      <c r="E5" s="5">
        <v>81</v>
      </c>
      <c r="F5" s="5">
        <v>16</v>
      </c>
      <c r="G5" s="5">
        <v>177</v>
      </c>
      <c r="H5" s="5">
        <v>1036</v>
      </c>
      <c r="I5" s="5">
        <v>191</v>
      </c>
      <c r="J5" s="6">
        <f>Tabell117[[#This Row],[Bifall]]/Tabell117[[#This Row],[Totalt]]</f>
        <v>0.28667953667953666</v>
      </c>
    </row>
    <row r="6" spans="1:10" ht="15" customHeight="1">
      <c r="A6" s="30" t="s">
        <v>115</v>
      </c>
      <c r="B6" s="31">
        <v>1031</v>
      </c>
      <c r="C6" s="31">
        <v>598</v>
      </c>
      <c r="D6" s="31">
        <v>20</v>
      </c>
      <c r="E6" s="31">
        <v>70</v>
      </c>
      <c r="F6" s="31">
        <v>17</v>
      </c>
      <c r="G6" s="31">
        <v>246</v>
      </c>
      <c r="H6" s="31">
        <v>1982</v>
      </c>
      <c r="I6" s="31">
        <v>294</v>
      </c>
      <c r="J6" s="36">
        <f>Tabell117[[#This Row],[Bifall]]/Tabell117[[#This Row],[Totalt]]</f>
        <v>0.52018163471241174</v>
      </c>
    </row>
    <row r="7" spans="1:10" ht="15" customHeight="1">
      <c r="A7" s="30" t="s">
        <v>134</v>
      </c>
      <c r="B7" s="31">
        <v>282</v>
      </c>
      <c r="C7" s="31">
        <v>548</v>
      </c>
      <c r="D7" s="31">
        <v>9</v>
      </c>
      <c r="E7" s="31">
        <v>68</v>
      </c>
      <c r="F7" s="31">
        <v>15</v>
      </c>
      <c r="G7" s="31">
        <v>185</v>
      </c>
      <c r="H7" s="31">
        <v>1107</v>
      </c>
      <c r="I7" s="31">
        <v>158</v>
      </c>
      <c r="J7" s="36">
        <f>Tabell117[[#This Row],[Bifall]]/Tabell117[[#This Row],[Totalt]]</f>
        <v>0.25474254742547425</v>
      </c>
    </row>
    <row r="8" spans="1:10" ht="15" customHeight="1">
      <c r="A8" s="30" t="s">
        <v>144</v>
      </c>
      <c r="B8" s="31">
        <v>192</v>
      </c>
      <c r="C8" s="31">
        <v>508</v>
      </c>
      <c r="D8" s="31">
        <v>21</v>
      </c>
      <c r="E8" s="31">
        <v>48</v>
      </c>
      <c r="F8" s="31">
        <v>24</v>
      </c>
      <c r="G8" s="31">
        <v>133</v>
      </c>
      <c r="H8" s="31">
        <v>926</v>
      </c>
      <c r="I8" s="31">
        <v>153</v>
      </c>
      <c r="J8" s="36">
        <f>Tabell117[[#This Row],[Bifall]]/Tabell117[[#This Row],[Totalt]]</f>
        <v>0.20734341252699784</v>
      </c>
    </row>
    <row r="9" spans="1:10" ht="15" customHeight="1">
      <c r="A9" s="30" t="s">
        <v>150</v>
      </c>
      <c r="B9" s="31">
        <v>260</v>
      </c>
      <c r="C9" s="31">
        <v>471</v>
      </c>
      <c r="D9" s="31">
        <v>10</v>
      </c>
      <c r="E9" s="31">
        <v>65</v>
      </c>
      <c r="F9" s="31">
        <v>14</v>
      </c>
      <c r="G9" s="31">
        <v>150</v>
      </c>
      <c r="H9" s="31">
        <v>970</v>
      </c>
      <c r="I9" s="31">
        <v>175</v>
      </c>
      <c r="J9" s="36">
        <f>Tabell117[[#This Row],[Bifall]]/Tabell117[[#This Row],[Totalt]]</f>
        <v>0.26804123711340205</v>
      </c>
    </row>
    <row r="10" spans="1:10" ht="15" customHeight="1">
      <c r="A10" s="30" t="s">
        <v>158</v>
      </c>
      <c r="B10" s="31">
        <v>219</v>
      </c>
      <c r="C10" s="31">
        <v>349</v>
      </c>
      <c r="D10" s="31">
        <v>21</v>
      </c>
      <c r="E10" s="31">
        <v>39</v>
      </c>
      <c r="F10" s="31">
        <v>9</v>
      </c>
      <c r="G10" s="31">
        <v>117</v>
      </c>
      <c r="H10" s="31">
        <v>754</v>
      </c>
      <c r="I10" s="31">
        <v>162</v>
      </c>
      <c r="J10" s="36">
        <f>Tabell117[[#This Row],[Bifall]]/Tabell117[[#This Row],[Totalt]]</f>
        <v>0.29045092838196285</v>
      </c>
    </row>
    <row r="11" spans="1:10" ht="15" customHeight="1">
      <c r="A11" s="30" t="s">
        <v>159</v>
      </c>
      <c r="B11" s="31">
        <v>180</v>
      </c>
      <c r="C11" s="31">
        <v>351</v>
      </c>
      <c r="D11" s="31">
        <v>21</v>
      </c>
      <c r="E11" s="31">
        <v>83</v>
      </c>
      <c r="F11" s="31">
        <v>13</v>
      </c>
      <c r="G11" s="31">
        <v>127</v>
      </c>
      <c r="H11" s="31">
        <v>775</v>
      </c>
      <c r="I11" s="31">
        <v>141</v>
      </c>
      <c r="J11" s="36">
        <f>Tabell117[[#This Row],[Bifall]]/Tabell117[[#This Row],[Totalt]]</f>
        <v>0.23225806451612904</v>
      </c>
    </row>
    <row r="12" spans="1:10" ht="15" customHeight="1">
      <c r="A12" s="30" t="s">
        <v>161</v>
      </c>
      <c r="B12" s="31">
        <v>177</v>
      </c>
      <c r="C12" s="31">
        <v>304</v>
      </c>
      <c r="D12" s="31">
        <v>18</v>
      </c>
      <c r="E12" s="31">
        <v>74</v>
      </c>
      <c r="F12" s="31">
        <v>6</v>
      </c>
      <c r="G12" s="31">
        <v>116</v>
      </c>
      <c r="H12" s="31">
        <v>695</v>
      </c>
      <c r="I12" s="31">
        <v>145</v>
      </c>
      <c r="J12" s="36">
        <f>Tabell117[[#This Row],[Bifall]]/Tabell117[[#This Row],[Totalt]]</f>
        <v>0.25467625899280577</v>
      </c>
    </row>
    <row r="13" spans="1:10" ht="15" customHeight="1">
      <c r="A13" s="30" t="s">
        <v>165</v>
      </c>
      <c r="B13" s="31">
        <v>245</v>
      </c>
      <c r="C13" s="31">
        <v>364</v>
      </c>
      <c r="D13" s="31">
        <v>20</v>
      </c>
      <c r="E13" s="31">
        <v>71</v>
      </c>
      <c r="F13" s="31">
        <v>13</v>
      </c>
      <c r="G13" s="31">
        <v>154</v>
      </c>
      <c r="H13" s="31">
        <v>867</v>
      </c>
      <c r="I13" s="31">
        <v>163</v>
      </c>
      <c r="J13" s="36">
        <f>Tabell117[[#This Row],[Bifall]]/Tabell117[[#This Row],[Totalt]]</f>
        <v>0.28258362168396772</v>
      </c>
    </row>
    <row r="14" spans="1:10" ht="15" customHeight="1">
      <c r="A14" s="30" t="s">
        <v>0</v>
      </c>
      <c r="B14" s="31">
        <v>2883</v>
      </c>
      <c r="C14" s="31">
        <v>3952</v>
      </c>
      <c r="D14" s="31">
        <v>146</v>
      </c>
      <c r="E14" s="31">
        <v>599</v>
      </c>
      <c r="F14" s="31">
        <v>127</v>
      </c>
      <c r="G14" s="31">
        <v>1405</v>
      </c>
      <c r="H14" s="31">
        <v>9112</v>
      </c>
      <c r="I14" s="31">
        <v>191</v>
      </c>
      <c r="J14" s="36">
        <f>Tabell117[[#This Row],[Bifall]]/Tabell117[[#This Row],[Totalt]]</f>
        <v>0.3163959613696225</v>
      </c>
    </row>
    <row r="15" spans="1:10" ht="15" customHeight="1">
      <c r="A15" s="1" t="s">
        <v>88</v>
      </c>
      <c r="B15" s="1"/>
      <c r="C15" s="1"/>
      <c r="D15" s="1"/>
      <c r="E15" s="1"/>
    </row>
    <row r="16" spans="1:10" ht="15" customHeight="1">
      <c r="A16" s="22" t="s">
        <v>65</v>
      </c>
      <c r="B16" s="23" t="s">
        <v>67</v>
      </c>
      <c r="C16" s="23" t="s">
        <v>68</v>
      </c>
      <c r="D16" s="24" t="s">
        <v>86</v>
      </c>
      <c r="E16" s="23" t="s">
        <v>70</v>
      </c>
      <c r="F16" s="23" t="s">
        <v>71</v>
      </c>
      <c r="G16" s="23" t="s">
        <v>64</v>
      </c>
      <c r="H16" s="23" t="s">
        <v>0</v>
      </c>
      <c r="I16" s="24" t="s">
        <v>85</v>
      </c>
      <c r="J16" s="23" t="s">
        <v>72</v>
      </c>
    </row>
    <row r="17" spans="1:10" ht="15" customHeight="1">
      <c r="A17" s="7" t="s">
        <v>114</v>
      </c>
      <c r="B17" s="5">
        <v>34</v>
      </c>
      <c r="C17" s="5">
        <v>2</v>
      </c>
      <c r="D17" s="5">
        <v>0</v>
      </c>
      <c r="E17" s="5">
        <v>0</v>
      </c>
      <c r="F17" s="5">
        <v>0</v>
      </c>
      <c r="G17" s="5">
        <v>28</v>
      </c>
      <c r="H17" s="5">
        <v>64</v>
      </c>
      <c r="I17" s="5">
        <v>370</v>
      </c>
      <c r="J17" s="6">
        <f>Tabell1179[[#This Row],[Bifall]]/Tabell1179[[#This Row],[Totalt]]</f>
        <v>0.53125</v>
      </c>
    </row>
    <row r="18" spans="1:10" ht="15" customHeight="1">
      <c r="A18" s="30" t="s">
        <v>115</v>
      </c>
      <c r="B18" s="33">
        <v>764</v>
      </c>
      <c r="C18" s="33">
        <v>0</v>
      </c>
      <c r="D18" s="33">
        <v>0</v>
      </c>
      <c r="E18" s="33">
        <v>0</v>
      </c>
      <c r="F18" s="33">
        <v>0</v>
      </c>
      <c r="G18" s="33">
        <v>91</v>
      </c>
      <c r="H18" s="33">
        <v>855</v>
      </c>
      <c r="I18" s="37">
        <v>477</v>
      </c>
      <c r="J18" s="36">
        <f>Tabell1179[[#This Row],[Bifall]]/Tabell1179[[#This Row],[Totalt]]</f>
        <v>0.89356725146198834</v>
      </c>
    </row>
    <row r="19" spans="1:10" ht="15" customHeight="1">
      <c r="A19" s="30" t="s">
        <v>134</v>
      </c>
      <c r="B19" s="33">
        <v>25</v>
      </c>
      <c r="C19" s="33">
        <v>0</v>
      </c>
      <c r="D19" s="33">
        <v>0</v>
      </c>
      <c r="E19" s="33">
        <v>0</v>
      </c>
      <c r="F19" s="33">
        <v>0</v>
      </c>
      <c r="G19" s="33">
        <v>11</v>
      </c>
      <c r="H19" s="33">
        <v>36</v>
      </c>
      <c r="I19" s="37">
        <v>507</v>
      </c>
      <c r="J19" s="36">
        <f>Tabell1179[[#This Row],[Bifall]]/Tabell1179[[#This Row],[Totalt]]</f>
        <v>0.69444444444444442</v>
      </c>
    </row>
    <row r="20" spans="1:10" ht="12.75">
      <c r="A20" s="30" t="s">
        <v>144</v>
      </c>
      <c r="B20" s="33">
        <v>9</v>
      </c>
      <c r="C20" s="33">
        <v>9</v>
      </c>
      <c r="D20" s="33">
        <v>0</v>
      </c>
      <c r="E20" s="33">
        <v>0</v>
      </c>
      <c r="F20" s="33">
        <v>0</v>
      </c>
      <c r="G20" s="33">
        <v>6</v>
      </c>
      <c r="H20" s="33">
        <v>24</v>
      </c>
      <c r="I20" s="37">
        <v>235</v>
      </c>
      <c r="J20" s="36">
        <f>Tabell1179[[#This Row],[Bifall]]/Tabell1179[[#This Row],[Totalt]]</f>
        <v>0.375</v>
      </c>
    </row>
    <row r="21" spans="1:10" ht="12.75">
      <c r="A21" s="30" t="s">
        <v>150</v>
      </c>
      <c r="B21" s="33">
        <v>8</v>
      </c>
      <c r="C21" s="33">
        <v>11</v>
      </c>
      <c r="D21" s="33">
        <v>0</v>
      </c>
      <c r="E21" s="33">
        <v>0</v>
      </c>
      <c r="F21" s="33">
        <v>0</v>
      </c>
      <c r="G21" s="33">
        <v>12</v>
      </c>
      <c r="H21" s="33">
        <v>31</v>
      </c>
      <c r="I21" s="37">
        <v>331</v>
      </c>
      <c r="J21" s="36">
        <f>Tabell1179[[#This Row],[Bifall]]/Tabell1179[[#This Row],[Totalt]]</f>
        <v>0.25806451612903225</v>
      </c>
    </row>
    <row r="22" spans="1:10" ht="12.75">
      <c r="A22" s="30" t="s">
        <v>158</v>
      </c>
      <c r="B22" s="31">
        <v>3</v>
      </c>
      <c r="C22" s="31">
        <v>7</v>
      </c>
      <c r="D22" s="31">
        <f t="shared" ref="D22" si="0">SUM(D17:D21)</f>
        <v>0</v>
      </c>
      <c r="E22" s="33">
        <v>0</v>
      </c>
      <c r="F22" s="33">
        <v>0</v>
      </c>
      <c r="G22" s="31">
        <v>14</v>
      </c>
      <c r="H22" s="31">
        <v>24</v>
      </c>
      <c r="I22" s="37">
        <v>197</v>
      </c>
      <c r="J22" s="36">
        <f>Tabell1179[[#This Row],[Bifall]]/Tabell1179[[#This Row],[Totalt]]</f>
        <v>0.125</v>
      </c>
    </row>
    <row r="23" spans="1:10" ht="12.75">
      <c r="A23" s="30" t="s">
        <v>159</v>
      </c>
      <c r="B23" s="31">
        <v>6</v>
      </c>
      <c r="C23" s="31">
        <v>13</v>
      </c>
      <c r="D23" s="33">
        <v>0</v>
      </c>
      <c r="E23" s="33">
        <v>0</v>
      </c>
      <c r="F23" s="33">
        <v>0</v>
      </c>
      <c r="G23" s="31">
        <v>18</v>
      </c>
      <c r="H23" s="31">
        <v>37</v>
      </c>
      <c r="I23" s="47">
        <v>222</v>
      </c>
      <c r="J23" s="36">
        <f>Tabell1179[[#This Row],[Bifall]]/Tabell1179[[#This Row],[Totalt]]</f>
        <v>0.16216216216216217</v>
      </c>
    </row>
    <row r="24" spans="1:10" ht="12.75">
      <c r="A24" s="30" t="s">
        <v>161</v>
      </c>
      <c r="B24" s="31">
        <v>2</v>
      </c>
      <c r="C24" s="31">
        <v>9</v>
      </c>
      <c r="D24" s="31">
        <v>0</v>
      </c>
      <c r="E24" s="33">
        <v>0</v>
      </c>
      <c r="F24" s="33">
        <v>0</v>
      </c>
      <c r="G24" s="31">
        <v>21</v>
      </c>
      <c r="H24" s="31">
        <v>32</v>
      </c>
      <c r="I24" s="47">
        <v>90</v>
      </c>
      <c r="J24" s="36">
        <f>Tabell1179[[#This Row],[Bifall]]/Tabell1179[[#This Row],[Totalt]]</f>
        <v>6.25E-2</v>
      </c>
    </row>
    <row r="25" spans="1:10" ht="12.75">
      <c r="A25" s="30" t="s">
        <v>165</v>
      </c>
      <c r="B25" s="33">
        <v>2</v>
      </c>
      <c r="C25" s="33">
        <v>14</v>
      </c>
      <c r="D25" s="33">
        <v>0</v>
      </c>
      <c r="E25" s="33">
        <v>0</v>
      </c>
      <c r="F25" s="33">
        <v>0</v>
      </c>
      <c r="G25" s="33">
        <v>12</v>
      </c>
      <c r="H25" s="33">
        <v>28</v>
      </c>
      <c r="I25" s="37">
        <v>231</v>
      </c>
      <c r="J25" s="36">
        <f>Tabell1179[[#This Row],[Bifall]]/Tabell1179[[#This Row],[Totalt]]</f>
        <v>7.1428571428571425E-2</v>
      </c>
    </row>
    <row r="26" spans="1:10" ht="12.75">
      <c r="A26" s="30" t="s">
        <v>0</v>
      </c>
      <c r="B26" s="33">
        <v>853</v>
      </c>
      <c r="C26" s="33">
        <v>65</v>
      </c>
      <c r="D26" s="33">
        <v>0</v>
      </c>
      <c r="E26" s="33">
        <v>0</v>
      </c>
      <c r="F26" s="33">
        <v>0</v>
      </c>
      <c r="G26" s="33">
        <v>213</v>
      </c>
      <c r="H26" s="33">
        <v>1131</v>
      </c>
      <c r="I26" s="37">
        <v>432</v>
      </c>
      <c r="J26" s="36">
        <f>Tabell1179[[#This Row],[Bifall]]/Tabell1179[[#This Row],[Totalt]]</f>
        <v>0.7541998231653404</v>
      </c>
    </row>
    <row r="27" spans="1:10" ht="12.75">
      <c r="A27" s="2" t="s">
        <v>76</v>
      </c>
    </row>
    <row r="28" spans="1:10" ht="15" customHeight="1">
      <c r="A28" s="22" t="s">
        <v>65</v>
      </c>
      <c r="B28" s="23" t="s">
        <v>67</v>
      </c>
      <c r="C28" s="23" t="s">
        <v>68</v>
      </c>
      <c r="D28" s="24" t="s">
        <v>86</v>
      </c>
      <c r="E28" s="22" t="s">
        <v>87</v>
      </c>
      <c r="F28" s="23" t="s">
        <v>71</v>
      </c>
      <c r="G28" s="23" t="s">
        <v>64</v>
      </c>
      <c r="H28" s="23" t="s">
        <v>0</v>
      </c>
      <c r="I28" s="24" t="s">
        <v>85</v>
      </c>
      <c r="J28" s="23" t="s">
        <v>72</v>
      </c>
    </row>
    <row r="29" spans="1:10" ht="15" customHeight="1">
      <c r="A29" s="7" t="s">
        <v>114</v>
      </c>
      <c r="B29" s="18">
        <v>656</v>
      </c>
      <c r="C29" s="18">
        <v>1</v>
      </c>
      <c r="D29" s="18">
        <v>0</v>
      </c>
      <c r="E29" s="5">
        <v>0</v>
      </c>
      <c r="F29" s="5">
        <v>0</v>
      </c>
      <c r="G29" s="18">
        <v>22</v>
      </c>
      <c r="H29" s="18">
        <v>679</v>
      </c>
      <c r="I29" s="18">
        <v>46</v>
      </c>
      <c r="J29" s="6">
        <f>Tabell1172[[#This Row],[Bifall]]/Tabell1172[[#This Row],[Totalt]]</f>
        <v>0.96612665684830634</v>
      </c>
    </row>
    <row r="30" spans="1:10" ht="15" customHeight="1">
      <c r="A30" s="30" t="s">
        <v>115</v>
      </c>
      <c r="B30" s="38">
        <v>1039</v>
      </c>
      <c r="C30" s="38">
        <v>2</v>
      </c>
      <c r="D30" s="39">
        <v>0</v>
      </c>
      <c r="E30" s="40">
        <v>0</v>
      </c>
      <c r="F30" s="40">
        <v>0</v>
      </c>
      <c r="G30" s="38">
        <v>178</v>
      </c>
      <c r="H30" s="38">
        <v>1219</v>
      </c>
      <c r="I30" s="38">
        <v>110</v>
      </c>
      <c r="J30" s="32">
        <f>Tabell1172[[#This Row],[Bifall]]/Tabell1172[[#This Row],[Totalt]]</f>
        <v>0.85233798195242005</v>
      </c>
    </row>
    <row r="31" spans="1:10" ht="15" customHeight="1">
      <c r="A31" s="30" t="s">
        <v>134</v>
      </c>
      <c r="B31" s="38">
        <v>637</v>
      </c>
      <c r="C31" s="38">
        <v>6</v>
      </c>
      <c r="D31" s="39">
        <v>0</v>
      </c>
      <c r="E31" s="40">
        <v>0</v>
      </c>
      <c r="F31" s="40">
        <v>0</v>
      </c>
      <c r="G31" s="38">
        <v>70</v>
      </c>
      <c r="H31" s="38">
        <v>713</v>
      </c>
      <c r="I31" s="38">
        <v>34</v>
      </c>
      <c r="J31" s="32">
        <f>Tabell1172[[#This Row],[Bifall]]/Tabell1172[[#This Row],[Totalt]]</f>
        <v>0.89340813464235624</v>
      </c>
    </row>
    <row r="32" spans="1:10" ht="15" customHeight="1">
      <c r="A32" s="30" t="s">
        <v>144</v>
      </c>
      <c r="B32" s="38">
        <v>761</v>
      </c>
      <c r="C32" s="38">
        <v>1</v>
      </c>
      <c r="D32" s="39">
        <v>0</v>
      </c>
      <c r="E32" s="40">
        <v>0</v>
      </c>
      <c r="F32" s="40">
        <v>0</v>
      </c>
      <c r="G32" s="38">
        <v>37</v>
      </c>
      <c r="H32" s="38">
        <v>799</v>
      </c>
      <c r="I32" s="38">
        <v>28</v>
      </c>
      <c r="J32" s="32">
        <f>Tabell1172[[#This Row],[Bifall]]/Tabell1172[[#This Row],[Totalt]]</f>
        <v>0.95244055068836042</v>
      </c>
    </row>
    <row r="33" spans="1:10" ht="15" customHeight="1">
      <c r="A33" s="30" t="s">
        <v>150</v>
      </c>
      <c r="B33" s="38">
        <v>995</v>
      </c>
      <c r="C33" s="38">
        <v>2</v>
      </c>
      <c r="D33" s="39">
        <v>0</v>
      </c>
      <c r="E33" s="40">
        <v>0</v>
      </c>
      <c r="F33" s="40">
        <v>0</v>
      </c>
      <c r="G33" s="38">
        <v>53</v>
      </c>
      <c r="H33" s="38">
        <v>1050</v>
      </c>
      <c r="I33" s="38">
        <v>24</v>
      </c>
      <c r="J33" s="32">
        <f>Tabell1172[[#This Row],[Bifall]]/Tabell1172[[#This Row],[Totalt]]</f>
        <v>0.94761904761904758</v>
      </c>
    </row>
    <row r="34" spans="1:10" ht="15" customHeight="1">
      <c r="A34" s="30" t="s">
        <v>158</v>
      </c>
      <c r="B34" s="31">
        <v>991</v>
      </c>
      <c r="C34" s="31">
        <v>5</v>
      </c>
      <c r="D34" s="39">
        <v>0</v>
      </c>
      <c r="E34" s="40">
        <v>0</v>
      </c>
      <c r="F34" s="40">
        <v>0</v>
      </c>
      <c r="G34" s="31">
        <v>29</v>
      </c>
      <c r="H34" s="31">
        <v>1025</v>
      </c>
      <c r="I34" s="38">
        <v>21</v>
      </c>
      <c r="J34" s="32">
        <f>Tabell1172[[#This Row],[Bifall]]/Tabell1172[[#This Row],[Totalt]]</f>
        <v>0.9668292682926829</v>
      </c>
    </row>
    <row r="35" spans="1:10" ht="15" customHeight="1">
      <c r="A35" s="30" t="s">
        <v>159</v>
      </c>
      <c r="B35" s="38">
        <v>889</v>
      </c>
      <c r="C35" s="38">
        <v>7</v>
      </c>
      <c r="D35" s="39">
        <v>0</v>
      </c>
      <c r="E35" s="40">
        <v>0</v>
      </c>
      <c r="F35" s="40">
        <v>0</v>
      </c>
      <c r="G35" s="38">
        <v>46</v>
      </c>
      <c r="H35" s="38">
        <v>942</v>
      </c>
      <c r="I35" s="38">
        <v>30</v>
      </c>
      <c r="J35" s="32">
        <f>Tabell1172[[#This Row],[Bifall]]/Tabell1172[[#This Row],[Totalt]]</f>
        <v>0.9437367303609342</v>
      </c>
    </row>
    <row r="36" spans="1:10" ht="15" customHeight="1">
      <c r="A36" s="30" t="s">
        <v>161</v>
      </c>
      <c r="B36" s="38">
        <v>1374</v>
      </c>
      <c r="C36" s="38">
        <v>4</v>
      </c>
      <c r="D36" s="39">
        <v>0</v>
      </c>
      <c r="E36" s="40">
        <v>0</v>
      </c>
      <c r="F36" s="40">
        <v>0</v>
      </c>
      <c r="G36" s="38">
        <v>63</v>
      </c>
      <c r="H36" s="38">
        <v>1441</v>
      </c>
      <c r="I36" s="38">
        <v>33</v>
      </c>
      <c r="J36" s="32">
        <f>Tabell1172[[#This Row],[Bifall]]/Tabell1172[[#This Row],[Totalt]]</f>
        <v>0.95350451075641918</v>
      </c>
    </row>
    <row r="37" spans="1:10" ht="15" customHeight="1">
      <c r="A37" s="30" t="s">
        <v>165</v>
      </c>
      <c r="B37" s="38">
        <v>859</v>
      </c>
      <c r="C37" s="38">
        <v>3</v>
      </c>
      <c r="D37" s="39">
        <v>0</v>
      </c>
      <c r="E37" s="40">
        <v>0</v>
      </c>
      <c r="F37" s="40">
        <v>0</v>
      </c>
      <c r="G37" s="38">
        <v>78</v>
      </c>
      <c r="H37" s="38">
        <v>940</v>
      </c>
      <c r="I37" s="38">
        <v>32</v>
      </c>
      <c r="J37" s="32">
        <f>Tabell1172[[#This Row],[Bifall]]/Tabell1172[[#This Row],[Totalt]]</f>
        <v>0.91382978723404251</v>
      </c>
    </row>
    <row r="38" spans="1:10" ht="15" customHeight="1">
      <c r="A38" s="30" t="s">
        <v>0</v>
      </c>
      <c r="B38" s="38">
        <v>8201</v>
      </c>
      <c r="C38" s="38">
        <v>31</v>
      </c>
      <c r="D38" s="39">
        <v>0</v>
      </c>
      <c r="E38" s="40">
        <v>0</v>
      </c>
      <c r="F38" s="40">
        <v>0</v>
      </c>
      <c r="G38" s="38">
        <v>576</v>
      </c>
      <c r="H38" s="38">
        <v>8808</v>
      </c>
      <c r="I38" s="38">
        <v>41</v>
      </c>
      <c r="J38" s="32">
        <f>Tabell1172[[#This Row],[Bifall]]/Tabell1172[[#This Row],[Totalt]]</f>
        <v>0.93108537693006355</v>
      </c>
    </row>
    <row r="40" spans="1:10" ht="12.75"/>
    <row r="41" spans="1:10" ht="12.75"/>
    <row r="42" spans="1:10" ht="8.25" customHeight="1"/>
    <row r="43" spans="1:10" ht="12.75"/>
    <row r="61" ht="12.75"/>
    <row r="64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95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18">
        <v>2552</v>
      </c>
      <c r="C5" s="18">
        <v>69</v>
      </c>
      <c r="D5" s="18">
        <v>154</v>
      </c>
      <c r="E5" s="18">
        <v>2775</v>
      </c>
      <c r="F5" s="18">
        <v>204</v>
      </c>
      <c r="G5" s="19">
        <f>Tabell1174[[#This Row],[Bifall]]/Tabell1174[[#This Row],[Totalt]]</f>
        <v>0.91963963963963968</v>
      </c>
    </row>
    <row r="6" spans="1:7" ht="15" customHeight="1">
      <c r="A6" s="41" t="s">
        <v>115</v>
      </c>
      <c r="B6" s="42">
        <v>3063</v>
      </c>
      <c r="C6" s="42">
        <v>71</v>
      </c>
      <c r="D6" s="42">
        <v>173</v>
      </c>
      <c r="E6" s="42">
        <v>3307</v>
      </c>
      <c r="F6" s="42">
        <v>220</v>
      </c>
      <c r="G6" s="43">
        <f>Tabell1174[[#This Row],[Bifall]]/Tabell1174[[#This Row],[Totalt]]</f>
        <v>0.92621711521016026</v>
      </c>
    </row>
    <row r="7" spans="1:7" ht="15" customHeight="1">
      <c r="A7" s="41" t="s">
        <v>134</v>
      </c>
      <c r="B7" s="42">
        <v>2795</v>
      </c>
      <c r="C7" s="42">
        <v>71</v>
      </c>
      <c r="D7" s="42">
        <v>117</v>
      </c>
      <c r="E7" s="42">
        <v>2983</v>
      </c>
      <c r="F7" s="42">
        <v>233</v>
      </c>
      <c r="G7" s="43">
        <f>Tabell1174[[#This Row],[Bifall]]/Tabell1174[[#This Row],[Totalt]]</f>
        <v>0.93697619845792823</v>
      </c>
    </row>
    <row r="8" spans="1:7" ht="15" customHeight="1">
      <c r="A8" s="41" t="s">
        <v>144</v>
      </c>
      <c r="B8" s="42">
        <v>2668</v>
      </c>
      <c r="C8" s="42">
        <v>68</v>
      </c>
      <c r="D8" s="42">
        <v>108</v>
      </c>
      <c r="E8" s="42">
        <v>2844</v>
      </c>
      <c r="F8" s="42">
        <v>234</v>
      </c>
      <c r="G8" s="43">
        <f>Tabell1174[[#This Row],[Bifall]]/Tabell1174[[#This Row],[Totalt]]</f>
        <v>0.93811533052039386</v>
      </c>
    </row>
    <row r="9" spans="1:7" ht="15" customHeight="1">
      <c r="A9" s="41" t="s">
        <v>150</v>
      </c>
      <c r="B9" s="42">
        <v>2503</v>
      </c>
      <c r="C9" s="42">
        <v>66</v>
      </c>
      <c r="D9" s="42">
        <v>104</v>
      </c>
      <c r="E9" s="42">
        <v>2673</v>
      </c>
      <c r="F9" s="42">
        <v>248</v>
      </c>
      <c r="G9" s="43">
        <f>Tabell1174[[#This Row],[Bifall]]/Tabell1174[[#This Row],[Totalt]]</f>
        <v>0.93640104751215858</v>
      </c>
    </row>
    <row r="10" spans="1:7" ht="15" customHeight="1">
      <c r="A10" s="41" t="s">
        <v>158</v>
      </c>
      <c r="B10" s="42">
        <v>2056</v>
      </c>
      <c r="C10" s="42">
        <v>51</v>
      </c>
      <c r="D10" s="42">
        <v>82</v>
      </c>
      <c r="E10" s="42">
        <v>2189</v>
      </c>
      <c r="F10" s="42">
        <v>243</v>
      </c>
      <c r="G10" s="43">
        <f>Tabell1174[[#This Row],[Bifall]]/Tabell1174[[#This Row],[Totalt]]</f>
        <v>0.9392416628597533</v>
      </c>
    </row>
    <row r="11" spans="1:7" ht="15" customHeight="1">
      <c r="A11" s="30" t="s">
        <v>159</v>
      </c>
      <c r="B11" s="37">
        <v>2056</v>
      </c>
      <c r="C11" s="37">
        <v>50</v>
      </c>
      <c r="D11" s="37">
        <v>78</v>
      </c>
      <c r="E11" s="37">
        <v>2184</v>
      </c>
      <c r="F11" s="37">
        <v>239</v>
      </c>
      <c r="G11" s="48">
        <f>Tabell1174[[#This Row],[Bifall]]/Tabell1174[[#This Row],[Totalt]]</f>
        <v>0.94139194139194138</v>
      </c>
    </row>
    <row r="12" spans="1:7" ht="15" customHeight="1">
      <c r="A12" s="41" t="s">
        <v>161</v>
      </c>
      <c r="B12" s="37">
        <v>2362</v>
      </c>
      <c r="C12" s="37">
        <v>107</v>
      </c>
      <c r="D12" s="37">
        <v>73</v>
      </c>
      <c r="E12" s="37">
        <v>2542</v>
      </c>
      <c r="F12" s="37">
        <v>251</v>
      </c>
      <c r="G12" s="48">
        <f>Tabell1174[[#This Row],[Bifall]]/Tabell1174[[#This Row],[Totalt]]</f>
        <v>0.92918961447678994</v>
      </c>
    </row>
    <row r="13" spans="1:7" ht="15" customHeight="1">
      <c r="A13" s="30" t="s">
        <v>165</v>
      </c>
      <c r="B13" s="37">
        <v>2674</v>
      </c>
      <c r="C13" s="37">
        <v>70</v>
      </c>
      <c r="D13" s="37">
        <v>96</v>
      </c>
      <c r="E13" s="37">
        <v>2840</v>
      </c>
      <c r="F13" s="37">
        <v>255</v>
      </c>
      <c r="G13" s="48">
        <f>Tabell1174[[#This Row],[Bifall]]/Tabell1174[[#This Row],[Totalt]]</f>
        <v>0.94154929577464785</v>
      </c>
    </row>
    <row r="14" spans="1:7" ht="15" customHeight="1">
      <c r="A14" s="30" t="s">
        <v>0</v>
      </c>
      <c r="B14" s="37">
        <v>22729</v>
      </c>
      <c r="C14" s="37">
        <v>623</v>
      </c>
      <c r="D14" s="37">
        <v>985</v>
      </c>
      <c r="E14" s="37">
        <v>24337</v>
      </c>
      <c r="F14" s="37">
        <v>235</v>
      </c>
      <c r="G14" s="48">
        <f>Tabell1174[[#This Row],[Bifall]]/Tabell1174[[#This Row],[Totalt]]</f>
        <v>0.93392776430948765</v>
      </c>
    </row>
    <row r="15" spans="1:7" ht="15" customHeight="1">
      <c r="A15" s="2" t="s">
        <v>76</v>
      </c>
    </row>
    <row r="16" spans="1:7" ht="15" customHeight="1">
      <c r="A16" s="22" t="s">
        <v>65</v>
      </c>
      <c r="B16" s="23" t="s">
        <v>67</v>
      </c>
      <c r="C16" s="23" t="s">
        <v>68</v>
      </c>
      <c r="D16" s="24" t="s">
        <v>64</v>
      </c>
      <c r="E16" s="23" t="s">
        <v>0</v>
      </c>
      <c r="F16" s="23" t="s">
        <v>69</v>
      </c>
      <c r="G16" s="23" t="s">
        <v>72</v>
      </c>
    </row>
    <row r="17" spans="1:7" ht="15" customHeight="1">
      <c r="A17" s="7" t="s">
        <v>114</v>
      </c>
      <c r="B17" s="18">
        <v>5</v>
      </c>
      <c r="C17" s="18">
        <v>0</v>
      </c>
      <c r="D17" s="18">
        <v>3</v>
      </c>
      <c r="E17" s="5">
        <v>8</v>
      </c>
      <c r="F17" s="5">
        <v>293</v>
      </c>
      <c r="G17" s="44">
        <f>Tabell117211[[#This Row],[Bifall]]/Tabell117211[[#This Row],[Totalt]]</f>
        <v>0.625</v>
      </c>
    </row>
    <row r="18" spans="1:7" ht="15" customHeight="1">
      <c r="A18" s="30" t="s">
        <v>115</v>
      </c>
      <c r="B18" s="38">
        <v>11409</v>
      </c>
      <c r="C18" s="38">
        <v>0</v>
      </c>
      <c r="D18" s="39">
        <v>90</v>
      </c>
      <c r="E18" s="40">
        <v>11499</v>
      </c>
      <c r="F18" s="40">
        <v>19</v>
      </c>
      <c r="G18" s="44">
        <f>Tabell117211[[#This Row],[Bifall]]/Tabell117211[[#This Row],[Totalt]]</f>
        <v>0.99217323245499611</v>
      </c>
    </row>
    <row r="19" spans="1:7" ht="15" customHeight="1">
      <c r="A19" s="30" t="s">
        <v>134</v>
      </c>
      <c r="B19" s="38">
        <v>13633</v>
      </c>
      <c r="C19" s="38">
        <v>0</v>
      </c>
      <c r="D19" s="39">
        <v>78</v>
      </c>
      <c r="E19" s="40">
        <v>13711</v>
      </c>
      <c r="F19" s="40">
        <v>38</v>
      </c>
      <c r="G19" s="44">
        <f>Tabell117211[[#This Row],[Bifall]]/Tabell117211[[#This Row],[Totalt]]</f>
        <v>0.99431113704324992</v>
      </c>
    </row>
    <row r="20" spans="1:7" ht="15" customHeight="1">
      <c r="A20" s="30" t="s">
        <v>144</v>
      </c>
      <c r="B20" s="38">
        <v>7277</v>
      </c>
      <c r="C20" s="38">
        <v>2</v>
      </c>
      <c r="D20" s="39">
        <v>113</v>
      </c>
      <c r="E20" s="40">
        <v>7392</v>
      </c>
      <c r="F20" s="40">
        <v>65</v>
      </c>
      <c r="G20" s="44">
        <f>Tabell117211[[#This Row],[Bifall]]/Tabell117211[[#This Row],[Totalt]]</f>
        <v>0.98444264069264065</v>
      </c>
    </row>
    <row r="21" spans="1:7" ht="15" customHeight="1">
      <c r="A21" s="30" t="s">
        <v>150</v>
      </c>
      <c r="B21" s="38">
        <v>1604</v>
      </c>
      <c r="C21" s="38">
        <v>1</v>
      </c>
      <c r="D21" s="39">
        <v>76</v>
      </c>
      <c r="E21" s="40">
        <v>1681</v>
      </c>
      <c r="F21" s="40">
        <v>99</v>
      </c>
      <c r="G21" s="44">
        <f>Tabell117211[[#This Row],[Bifall]]/Tabell117211[[#This Row],[Totalt]]</f>
        <v>0.95419393218322424</v>
      </c>
    </row>
    <row r="22" spans="1:7" ht="15" customHeight="1">
      <c r="A22" s="30" t="s">
        <v>158</v>
      </c>
      <c r="B22" s="38">
        <v>80</v>
      </c>
      <c r="C22" s="38">
        <v>0</v>
      </c>
      <c r="D22" s="38">
        <v>19</v>
      </c>
      <c r="E22" s="38">
        <v>99</v>
      </c>
      <c r="F22" s="40">
        <v>130</v>
      </c>
      <c r="G22" s="44">
        <f>Tabell117211[[#This Row],[Bifall]]/Tabell117211[[#This Row],[Totalt]]</f>
        <v>0.80808080808080807</v>
      </c>
    </row>
    <row r="23" spans="1:7" ht="15" customHeight="1">
      <c r="A23" s="30" t="s">
        <v>159</v>
      </c>
      <c r="B23" s="38">
        <v>136</v>
      </c>
      <c r="C23" s="38">
        <v>0</v>
      </c>
      <c r="D23" s="39">
        <v>24</v>
      </c>
      <c r="E23" s="40">
        <v>160</v>
      </c>
      <c r="F23" s="40">
        <v>166</v>
      </c>
      <c r="G23" s="44">
        <f>Tabell117211[[#This Row],[Bifall]]/Tabell117211[[#This Row],[Totalt]]</f>
        <v>0.85</v>
      </c>
    </row>
    <row r="24" spans="1:7" ht="15" customHeight="1">
      <c r="A24" s="30" t="s">
        <v>161</v>
      </c>
      <c r="B24" s="38">
        <v>120</v>
      </c>
      <c r="C24" s="38">
        <v>1</v>
      </c>
      <c r="D24" s="39">
        <v>19</v>
      </c>
      <c r="E24" s="40">
        <v>140</v>
      </c>
      <c r="F24" s="40">
        <v>195</v>
      </c>
      <c r="G24" s="44">
        <f>Tabell117211[[#This Row],[Bifall]]/Tabell117211[[#This Row],[Totalt]]</f>
        <v>0.8571428571428571</v>
      </c>
    </row>
    <row r="25" spans="1:7" ht="15" customHeight="1">
      <c r="A25" s="30" t="s">
        <v>165</v>
      </c>
      <c r="B25" s="38">
        <v>46</v>
      </c>
      <c r="C25" s="38">
        <v>1</v>
      </c>
      <c r="D25" s="39">
        <v>52</v>
      </c>
      <c r="E25" s="40">
        <v>99</v>
      </c>
      <c r="F25" s="40">
        <v>222</v>
      </c>
      <c r="G25" s="44">
        <f>Tabell117211[[#This Row],[Bifall]]/Tabell117211[[#This Row],[Totalt]]</f>
        <v>0.46464646464646464</v>
      </c>
    </row>
    <row r="26" spans="1:7" ht="15" customHeight="1">
      <c r="A26" s="30" t="s">
        <v>0</v>
      </c>
      <c r="B26" s="38">
        <v>34310</v>
      </c>
      <c r="C26" s="38">
        <v>5</v>
      </c>
      <c r="D26" s="39">
        <v>474</v>
      </c>
      <c r="E26" s="40">
        <v>34789</v>
      </c>
      <c r="F26" s="40">
        <v>43</v>
      </c>
      <c r="G26" s="44">
        <f>Tabell117211[[#This Row],[Bifall]]/Tabell117211[[#This Row],[Totalt]]</f>
        <v>0.98623128000229954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96</v>
      </c>
    </row>
    <row r="2" spans="1:16" ht="15" customHeight="1">
      <c r="A2" s="1"/>
    </row>
    <row r="3" spans="1:16" ht="15" customHeight="1">
      <c r="A3" s="1" t="s">
        <v>75</v>
      </c>
      <c r="K3" s="2" t="s">
        <v>76</v>
      </c>
    </row>
    <row r="4" spans="1:16" ht="39" customHeight="1">
      <c r="A4" s="22" t="s">
        <v>66</v>
      </c>
      <c r="B4" s="23" t="s">
        <v>67</v>
      </c>
      <c r="C4" s="23" t="s">
        <v>68</v>
      </c>
      <c r="D4" s="24" t="s">
        <v>90</v>
      </c>
      <c r="E4" s="24" t="s">
        <v>92</v>
      </c>
      <c r="F4" s="23" t="s">
        <v>71</v>
      </c>
      <c r="G4" s="23" t="s">
        <v>64</v>
      </c>
      <c r="H4" s="23" t="s">
        <v>0</v>
      </c>
      <c r="I4" s="25" t="s">
        <v>91</v>
      </c>
      <c r="K4" s="22" t="s">
        <v>66</v>
      </c>
      <c r="L4" s="23" t="s">
        <v>67</v>
      </c>
      <c r="M4" s="23" t="s">
        <v>68</v>
      </c>
      <c r="N4" s="23" t="s">
        <v>64</v>
      </c>
      <c r="O4" s="23" t="s">
        <v>0</v>
      </c>
      <c r="P4" s="25" t="s">
        <v>93</v>
      </c>
    </row>
    <row r="5" spans="1:16" ht="15" customHeight="1">
      <c r="A5" s="12" t="s">
        <v>1</v>
      </c>
      <c r="B5" s="9">
        <v>382</v>
      </c>
      <c r="C5" s="9">
        <v>226</v>
      </c>
      <c r="D5" s="9">
        <v>31</v>
      </c>
      <c r="E5" s="9">
        <v>38</v>
      </c>
      <c r="F5" s="9">
        <v>0</v>
      </c>
      <c r="G5" s="9">
        <v>150</v>
      </c>
      <c r="H5" s="9">
        <v>827</v>
      </c>
      <c r="I5" s="10">
        <f>IFERROR(Tabell312[[#This Row],[Bifall]]/Tabell312[[#This Row],[Totalt]],0)</f>
        <v>0.4619105199516324</v>
      </c>
      <c r="K5" s="12" t="s">
        <v>3</v>
      </c>
      <c r="L5" s="9">
        <v>1</v>
      </c>
      <c r="M5" s="9">
        <v>0</v>
      </c>
      <c r="N5" s="9">
        <v>0</v>
      </c>
      <c r="O5" s="9">
        <v>1</v>
      </c>
      <c r="P5" s="10">
        <f>IFERROR(Tabell31210[[#This Row],[Bifall]]/Tabell31210[[#This Row],[Totalt]],0)</f>
        <v>1</v>
      </c>
    </row>
    <row r="6" spans="1:16" ht="15" customHeight="1">
      <c r="A6" s="11" t="s">
        <v>2</v>
      </c>
      <c r="B6" s="16">
        <v>6</v>
      </c>
      <c r="C6" s="16">
        <v>18</v>
      </c>
      <c r="D6" s="16">
        <v>0</v>
      </c>
      <c r="E6" s="16">
        <v>0</v>
      </c>
      <c r="F6" s="16">
        <v>9</v>
      </c>
      <c r="G6" s="16">
        <v>13</v>
      </c>
      <c r="H6" s="16">
        <v>46</v>
      </c>
      <c r="I6" s="14">
        <f>IFERROR(Tabell312[[#This Row],[Bifall]]/Tabell312[[#This Row],[Totalt]],0)</f>
        <v>0.13043478260869565</v>
      </c>
      <c r="K6" s="30" t="s">
        <v>4</v>
      </c>
      <c r="L6" s="31">
        <v>3</v>
      </c>
      <c r="M6" s="31">
        <v>0</v>
      </c>
      <c r="N6" s="31">
        <v>2</v>
      </c>
      <c r="O6" s="31">
        <v>5</v>
      </c>
      <c r="P6" s="32">
        <f>IFERROR(Tabell31210[[#This Row],[Bifall]]/Tabell31210[[#This Row],[Totalt]],0)</f>
        <v>0.6</v>
      </c>
    </row>
    <row r="7" spans="1:16" ht="15" customHeight="1">
      <c r="A7" s="11" t="s">
        <v>3</v>
      </c>
      <c r="B7" s="16">
        <v>4</v>
      </c>
      <c r="C7" s="16">
        <v>13</v>
      </c>
      <c r="D7" s="16">
        <v>0</v>
      </c>
      <c r="E7" s="16">
        <v>9</v>
      </c>
      <c r="F7" s="16">
        <v>0</v>
      </c>
      <c r="G7" s="16">
        <v>20</v>
      </c>
      <c r="H7" s="16">
        <v>46</v>
      </c>
      <c r="I7" s="14">
        <f>IFERROR(Tabell312[[#This Row],[Bifall]]/Tabell312[[#This Row],[Totalt]],0)</f>
        <v>8.6956521739130432E-2</v>
      </c>
      <c r="K7" s="30" t="s">
        <v>5</v>
      </c>
      <c r="L7" s="31">
        <v>0</v>
      </c>
      <c r="M7" s="31">
        <v>1</v>
      </c>
      <c r="N7" s="31">
        <v>1</v>
      </c>
      <c r="O7" s="31">
        <v>2</v>
      </c>
      <c r="P7" s="32">
        <f>IFERROR(Tabell31210[[#This Row],[Bifall]]/Tabell31210[[#This Row],[Totalt]],0)</f>
        <v>0</v>
      </c>
    </row>
    <row r="8" spans="1:16" ht="15" customHeight="1">
      <c r="A8" s="11" t="s">
        <v>78</v>
      </c>
      <c r="B8" s="16">
        <v>0</v>
      </c>
      <c r="C8" s="16">
        <v>9</v>
      </c>
      <c r="D8" s="16">
        <v>0</v>
      </c>
      <c r="E8" s="16">
        <v>0</v>
      </c>
      <c r="F8" s="16">
        <v>0</v>
      </c>
      <c r="G8" s="16">
        <v>3</v>
      </c>
      <c r="H8" s="16">
        <v>12</v>
      </c>
      <c r="I8" s="14">
        <f>IFERROR(Tabell312[[#This Row],[Bifall]]/Tabell312[[#This Row],[Totalt]],0)</f>
        <v>0</v>
      </c>
      <c r="K8" s="30" t="s">
        <v>7</v>
      </c>
      <c r="L8" s="31">
        <v>8</v>
      </c>
      <c r="M8" s="31">
        <v>0</v>
      </c>
      <c r="N8" s="31">
        <v>2</v>
      </c>
      <c r="O8" s="31">
        <v>10</v>
      </c>
      <c r="P8" s="32">
        <f>IFERROR(Tabell31210[[#This Row],[Bifall]]/Tabell31210[[#This Row],[Totalt]],0)</f>
        <v>0.8</v>
      </c>
    </row>
    <row r="9" spans="1:16" ht="15" customHeight="1">
      <c r="A9" s="11" t="s">
        <v>135</v>
      </c>
      <c r="B9" s="16">
        <v>0</v>
      </c>
      <c r="C9" s="16">
        <v>4</v>
      </c>
      <c r="D9" s="16">
        <v>0</v>
      </c>
      <c r="E9" s="16">
        <v>0</v>
      </c>
      <c r="F9" s="16">
        <v>0</v>
      </c>
      <c r="G9" s="16">
        <v>1</v>
      </c>
      <c r="H9" s="16">
        <v>5</v>
      </c>
      <c r="I9" s="14">
        <f>IFERROR(Tabell312[[#This Row],[Bifall]]/Tabell312[[#This Row],[Totalt]],0)</f>
        <v>0</v>
      </c>
      <c r="K9" s="30" t="s">
        <v>8</v>
      </c>
      <c r="L9" s="31">
        <v>0</v>
      </c>
      <c r="M9" s="31">
        <v>1</v>
      </c>
      <c r="N9" s="31">
        <v>0</v>
      </c>
      <c r="O9" s="31">
        <v>1</v>
      </c>
      <c r="P9" s="32">
        <f>IFERROR(Tabell31210[[#This Row],[Bifall]]/Tabell31210[[#This Row],[Totalt]],0)</f>
        <v>0</v>
      </c>
    </row>
    <row r="10" spans="1:16" ht="15" customHeight="1">
      <c r="A10" s="11" t="s">
        <v>4</v>
      </c>
      <c r="B10" s="16">
        <v>4</v>
      </c>
      <c r="C10" s="16">
        <v>50</v>
      </c>
      <c r="D10" s="16">
        <v>0</v>
      </c>
      <c r="E10" s="16">
        <v>9</v>
      </c>
      <c r="F10" s="16">
        <v>0</v>
      </c>
      <c r="G10" s="16">
        <v>14</v>
      </c>
      <c r="H10" s="16">
        <v>77</v>
      </c>
      <c r="I10" s="14">
        <f>IFERROR(Tabell312[[#This Row],[Bifall]]/Tabell312[[#This Row],[Totalt]],0)</f>
        <v>5.1948051948051951E-2</v>
      </c>
      <c r="K10" s="30" t="s">
        <v>15</v>
      </c>
      <c r="L10" s="31">
        <v>0</v>
      </c>
      <c r="M10" s="31">
        <v>1</v>
      </c>
      <c r="N10" s="31">
        <v>1</v>
      </c>
      <c r="O10" s="31">
        <v>2</v>
      </c>
      <c r="P10" s="32">
        <f>IFERROR(Tabell31210[[#This Row],[Bifall]]/Tabell31210[[#This Row],[Totalt]],0)</f>
        <v>0</v>
      </c>
    </row>
    <row r="11" spans="1:16" ht="15" customHeight="1">
      <c r="A11" s="11" t="s">
        <v>5</v>
      </c>
      <c r="B11" s="16">
        <v>22</v>
      </c>
      <c r="C11" s="16">
        <v>104</v>
      </c>
      <c r="D11" s="16">
        <v>0</v>
      </c>
      <c r="E11" s="16">
        <v>16</v>
      </c>
      <c r="F11" s="16">
        <v>0</v>
      </c>
      <c r="G11" s="16">
        <v>17</v>
      </c>
      <c r="H11" s="16">
        <v>159</v>
      </c>
      <c r="I11" s="14">
        <f>IFERROR(Tabell312[[#This Row],[Bifall]]/Tabell312[[#This Row],[Totalt]],0)</f>
        <v>0.13836477987421383</v>
      </c>
      <c r="K11" s="30" t="s">
        <v>120</v>
      </c>
      <c r="L11" s="31">
        <v>0</v>
      </c>
      <c r="M11" s="31">
        <v>0</v>
      </c>
      <c r="N11" s="31">
        <v>1</v>
      </c>
      <c r="O11" s="31">
        <v>1</v>
      </c>
      <c r="P11" s="32">
        <f>IFERROR(Tabell31210[[#This Row],[Bifall]]/Tabell31210[[#This Row],[Totalt]],0)</f>
        <v>0</v>
      </c>
    </row>
    <row r="12" spans="1:16" ht="15" customHeight="1">
      <c r="A12" s="11" t="s">
        <v>6</v>
      </c>
      <c r="B12" s="16">
        <v>3</v>
      </c>
      <c r="C12" s="16">
        <v>29</v>
      </c>
      <c r="D12" s="16">
        <v>0</v>
      </c>
      <c r="E12" s="16">
        <v>1</v>
      </c>
      <c r="F12" s="16">
        <v>0</v>
      </c>
      <c r="G12" s="16">
        <v>5</v>
      </c>
      <c r="H12" s="16">
        <v>38</v>
      </c>
      <c r="I12" s="14">
        <f>IFERROR(Tabell312[[#This Row],[Bifall]]/Tabell312[[#This Row],[Totalt]],0)</f>
        <v>7.8947368421052627E-2</v>
      </c>
      <c r="K12" s="30" t="s">
        <v>20</v>
      </c>
      <c r="L12" s="31">
        <v>4</v>
      </c>
      <c r="M12" s="31">
        <v>1</v>
      </c>
      <c r="N12" s="31">
        <v>3</v>
      </c>
      <c r="O12" s="31">
        <v>8</v>
      </c>
      <c r="P12" s="32">
        <f>IFERROR(Tabell31210[[#This Row],[Bifall]]/Tabell31210[[#This Row],[Totalt]],0)</f>
        <v>0.5</v>
      </c>
    </row>
    <row r="13" spans="1:16" ht="15" customHeight="1">
      <c r="A13" s="11" t="s">
        <v>7</v>
      </c>
      <c r="B13" s="16">
        <v>3</v>
      </c>
      <c r="C13" s="16">
        <v>18</v>
      </c>
      <c r="D13" s="16">
        <v>1</v>
      </c>
      <c r="E13" s="16">
        <v>6</v>
      </c>
      <c r="F13" s="16">
        <v>0</v>
      </c>
      <c r="G13" s="16">
        <v>6</v>
      </c>
      <c r="H13" s="16">
        <v>34</v>
      </c>
      <c r="I13" s="14">
        <f>IFERROR(Tabell312[[#This Row],[Bifall]]/Tabell312[[#This Row],[Totalt]],0)</f>
        <v>8.8235294117647065E-2</v>
      </c>
      <c r="K13" s="30" t="s">
        <v>22</v>
      </c>
      <c r="L13" s="31">
        <v>1</v>
      </c>
      <c r="M13" s="31">
        <v>0</v>
      </c>
      <c r="N13" s="31">
        <v>1</v>
      </c>
      <c r="O13" s="31">
        <v>2</v>
      </c>
      <c r="P13" s="32">
        <f>IFERROR(Tabell31210[[#This Row],[Bifall]]/Tabell31210[[#This Row],[Totalt]],0)</f>
        <v>0.5</v>
      </c>
    </row>
    <row r="14" spans="1:16" ht="15" customHeight="1">
      <c r="A14" s="11" t="s">
        <v>145</v>
      </c>
      <c r="B14" s="16">
        <v>0</v>
      </c>
      <c r="C14" s="16">
        <v>0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4">
        <f>IFERROR(Tabell312[[#This Row],[Bifall]]/Tabell312[[#This Row],[Totalt]],0)</f>
        <v>0</v>
      </c>
      <c r="K14" s="30" t="s">
        <v>23</v>
      </c>
      <c r="L14" s="31">
        <v>0</v>
      </c>
      <c r="M14" s="31">
        <v>0</v>
      </c>
      <c r="N14" s="31">
        <v>1</v>
      </c>
      <c r="O14" s="31">
        <v>1</v>
      </c>
      <c r="P14" s="32">
        <f>IFERROR(Tabell31210[[#This Row],[Bifall]]/Tabell31210[[#This Row],[Totalt]],0)</f>
        <v>0</v>
      </c>
    </row>
    <row r="15" spans="1:16" ht="15" customHeight="1">
      <c r="A15" s="11" t="s">
        <v>136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4">
        <f>IFERROR(Tabell312[[#This Row],[Bifall]]/Tabell312[[#This Row],[Totalt]],0)</f>
        <v>0</v>
      </c>
      <c r="K15" s="30" t="s">
        <v>137</v>
      </c>
      <c r="L15" s="31">
        <v>1</v>
      </c>
      <c r="M15" s="31">
        <v>0</v>
      </c>
      <c r="N15" s="31">
        <v>0</v>
      </c>
      <c r="O15" s="31">
        <v>1</v>
      </c>
      <c r="P15" s="32">
        <f>IFERROR(Tabell31210[[#This Row],[Bifall]]/Tabell31210[[#This Row],[Totalt]],0)</f>
        <v>1</v>
      </c>
    </row>
    <row r="16" spans="1:16" ht="15" customHeight="1">
      <c r="A16" s="11" t="s">
        <v>8</v>
      </c>
      <c r="B16" s="16">
        <v>0</v>
      </c>
      <c r="C16" s="16">
        <v>11</v>
      </c>
      <c r="D16" s="16">
        <v>0</v>
      </c>
      <c r="E16" s="16">
        <v>0</v>
      </c>
      <c r="F16" s="16">
        <v>0</v>
      </c>
      <c r="G16" s="16">
        <v>1</v>
      </c>
      <c r="H16" s="16">
        <v>12</v>
      </c>
      <c r="I16" s="14">
        <f>IFERROR(Tabell312[[#This Row],[Bifall]]/Tabell312[[#This Row],[Totalt]],0)</f>
        <v>0</v>
      </c>
      <c r="K16" s="30" t="s">
        <v>28</v>
      </c>
      <c r="L16" s="31">
        <v>0</v>
      </c>
      <c r="M16" s="31">
        <v>0</v>
      </c>
      <c r="N16" s="31">
        <v>1</v>
      </c>
      <c r="O16" s="31">
        <v>1</v>
      </c>
      <c r="P16" s="32">
        <f>IFERROR(Tabell31210[[#This Row],[Bifall]]/Tabell31210[[#This Row],[Totalt]],0)</f>
        <v>0</v>
      </c>
    </row>
    <row r="17" spans="1:16" ht="15" customHeight="1">
      <c r="A17" s="11" t="s">
        <v>9</v>
      </c>
      <c r="B17" s="16">
        <v>0</v>
      </c>
      <c r="C17" s="16">
        <v>3</v>
      </c>
      <c r="D17" s="16">
        <v>0</v>
      </c>
      <c r="E17" s="16">
        <v>0</v>
      </c>
      <c r="F17" s="16">
        <v>4</v>
      </c>
      <c r="G17" s="16">
        <v>6</v>
      </c>
      <c r="H17" s="16">
        <v>13</v>
      </c>
      <c r="I17" s="14">
        <f>IFERROR(Tabell312[[#This Row],[Bifall]]/Tabell312[[#This Row],[Totalt]],0)</f>
        <v>0</v>
      </c>
      <c r="K17" s="30" t="s">
        <v>31</v>
      </c>
      <c r="L17" s="31">
        <v>3</v>
      </c>
      <c r="M17" s="31">
        <v>0</v>
      </c>
      <c r="N17" s="31">
        <v>0</v>
      </c>
      <c r="O17" s="31">
        <v>3</v>
      </c>
      <c r="P17" s="32">
        <f>IFERROR(Tabell31210[[#This Row],[Bifall]]/Tabell31210[[#This Row],[Totalt]],0)</f>
        <v>1</v>
      </c>
    </row>
    <row r="18" spans="1:16" ht="15" customHeight="1">
      <c r="A18" s="11" t="s">
        <v>166</v>
      </c>
      <c r="B18" s="16">
        <v>0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4">
        <f>IFERROR(Tabell312[[#This Row],[Bifall]]/Tabell312[[#This Row],[Totalt]],0)</f>
        <v>0</v>
      </c>
      <c r="K18" s="30" t="s">
        <v>126</v>
      </c>
      <c r="L18" s="31">
        <v>0</v>
      </c>
      <c r="M18" s="31">
        <v>0</v>
      </c>
      <c r="N18" s="31">
        <v>1</v>
      </c>
      <c r="O18" s="31">
        <v>1</v>
      </c>
      <c r="P18" s="32">
        <f>IFERROR(Tabell31210[[#This Row],[Bifall]]/Tabell31210[[#This Row],[Totalt]],0)</f>
        <v>0</v>
      </c>
    </row>
    <row r="19" spans="1:16" ht="15" customHeight="1">
      <c r="A19" s="11" t="s">
        <v>116</v>
      </c>
      <c r="B19" s="16">
        <v>0</v>
      </c>
      <c r="C19" s="16">
        <v>12</v>
      </c>
      <c r="D19" s="16">
        <v>0</v>
      </c>
      <c r="E19" s="16">
        <v>0</v>
      </c>
      <c r="F19" s="16">
        <v>0</v>
      </c>
      <c r="G19" s="16">
        <v>1</v>
      </c>
      <c r="H19" s="16">
        <v>13</v>
      </c>
      <c r="I19" s="14">
        <f>IFERROR(Tabell312[[#This Row],[Bifall]]/Tabell312[[#This Row],[Totalt]],0)</f>
        <v>0</v>
      </c>
      <c r="K19" s="30" t="s">
        <v>36</v>
      </c>
      <c r="L19" s="31">
        <v>1</v>
      </c>
      <c r="M19" s="31">
        <v>0</v>
      </c>
      <c r="N19" s="31">
        <v>0</v>
      </c>
      <c r="O19" s="31">
        <v>1</v>
      </c>
      <c r="P19" s="32">
        <f>IFERROR(Tabell31210[[#This Row],[Bifall]]/Tabell31210[[#This Row],[Totalt]],0)</f>
        <v>1</v>
      </c>
    </row>
    <row r="20" spans="1:16" ht="15" customHeight="1">
      <c r="A20" s="11" t="s">
        <v>117</v>
      </c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4">
        <f>IFERROR(Tabell312[[#This Row],[Bifall]]/Tabell312[[#This Row],[Totalt]],0)</f>
        <v>0</v>
      </c>
      <c r="K20" s="30" t="s">
        <v>38</v>
      </c>
      <c r="L20" s="31">
        <v>3</v>
      </c>
      <c r="M20" s="31">
        <v>0</v>
      </c>
      <c r="N20" s="31">
        <v>2</v>
      </c>
      <c r="O20" s="31">
        <v>5</v>
      </c>
      <c r="P20" s="32">
        <f>IFERROR(Tabell31210[[#This Row],[Bifall]]/Tabell31210[[#This Row],[Totalt]],0)</f>
        <v>0.6</v>
      </c>
    </row>
    <row r="21" spans="1:16" ht="15" customHeight="1">
      <c r="A21" s="11" t="s">
        <v>10</v>
      </c>
      <c r="B21" s="16">
        <v>8</v>
      </c>
      <c r="C21" s="16">
        <v>3</v>
      </c>
      <c r="D21" s="16">
        <v>0</v>
      </c>
      <c r="E21" s="16">
        <v>1</v>
      </c>
      <c r="F21" s="16">
        <v>0</v>
      </c>
      <c r="G21" s="16">
        <v>2</v>
      </c>
      <c r="H21" s="16">
        <v>14</v>
      </c>
      <c r="I21" s="14">
        <f>IFERROR(Tabell312[[#This Row],[Bifall]]/Tabell312[[#This Row],[Totalt]],0)</f>
        <v>0.5714285714285714</v>
      </c>
      <c r="K21" s="30" t="s">
        <v>40</v>
      </c>
      <c r="L21" s="31">
        <v>2</v>
      </c>
      <c r="M21" s="31">
        <v>0</v>
      </c>
      <c r="N21" s="31">
        <v>0</v>
      </c>
      <c r="O21" s="31">
        <v>2</v>
      </c>
      <c r="P21" s="32">
        <f>IFERROR(Tabell31210[[#This Row],[Bifall]]/Tabell31210[[#This Row],[Totalt]],0)</f>
        <v>1</v>
      </c>
    </row>
    <row r="22" spans="1:16" ht="15" customHeight="1">
      <c r="A22" s="11" t="s">
        <v>118</v>
      </c>
      <c r="B22" s="16">
        <v>0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4">
        <f>IFERROR(Tabell312[[#This Row],[Bifall]]/Tabell312[[#This Row],[Totalt]],0)</f>
        <v>0</v>
      </c>
      <c r="K22" s="30" t="s">
        <v>41</v>
      </c>
      <c r="L22" s="31">
        <v>1</v>
      </c>
      <c r="M22" s="31">
        <v>0</v>
      </c>
      <c r="N22" s="31">
        <v>0</v>
      </c>
      <c r="O22" s="31">
        <v>1</v>
      </c>
      <c r="P22" s="32">
        <f>IFERROR(Tabell31210[[#This Row],[Bifall]]/Tabell31210[[#This Row],[Totalt]],0)</f>
        <v>1</v>
      </c>
    </row>
    <row r="23" spans="1:16" ht="15" customHeight="1">
      <c r="A23" s="11" t="s">
        <v>11</v>
      </c>
      <c r="B23" s="16">
        <v>0</v>
      </c>
      <c r="C23" s="16">
        <v>5</v>
      </c>
      <c r="D23" s="16">
        <v>0</v>
      </c>
      <c r="E23" s="16">
        <v>0</v>
      </c>
      <c r="F23" s="16">
        <v>3</v>
      </c>
      <c r="G23" s="16">
        <v>3</v>
      </c>
      <c r="H23" s="16">
        <v>11</v>
      </c>
      <c r="I23" s="14">
        <f>IFERROR(Tabell312[[#This Row],[Bifall]]/Tabell312[[#This Row],[Totalt]],0)</f>
        <v>0</v>
      </c>
      <c r="K23" s="30" t="s">
        <v>42</v>
      </c>
      <c r="L23" s="31">
        <v>6</v>
      </c>
      <c r="M23" s="31">
        <v>3</v>
      </c>
      <c r="N23" s="31">
        <v>3</v>
      </c>
      <c r="O23" s="31">
        <v>12</v>
      </c>
      <c r="P23" s="32">
        <f>IFERROR(Tabell31210[[#This Row],[Bifall]]/Tabell31210[[#This Row],[Totalt]],0)</f>
        <v>0.5</v>
      </c>
    </row>
    <row r="24" spans="1:16" ht="15" customHeight="1">
      <c r="A24" s="11" t="s">
        <v>12</v>
      </c>
      <c r="B24" s="16">
        <v>4</v>
      </c>
      <c r="C24" s="16">
        <v>207</v>
      </c>
      <c r="D24" s="16">
        <v>0</v>
      </c>
      <c r="E24" s="16">
        <v>1</v>
      </c>
      <c r="F24" s="16">
        <v>0</v>
      </c>
      <c r="G24" s="16">
        <v>24</v>
      </c>
      <c r="H24" s="16">
        <v>236</v>
      </c>
      <c r="I24" s="14">
        <f>IFERROR(Tabell312[[#This Row],[Bifall]]/Tabell312[[#This Row],[Totalt]],0)</f>
        <v>1.6949152542372881E-2</v>
      </c>
      <c r="K24" s="30" t="s">
        <v>139</v>
      </c>
      <c r="L24" s="31">
        <v>1</v>
      </c>
      <c r="M24" s="31">
        <v>0</v>
      </c>
      <c r="N24" s="31">
        <v>0</v>
      </c>
      <c r="O24" s="31">
        <v>1</v>
      </c>
      <c r="P24" s="32">
        <f>IFERROR(Tabell31210[[#This Row],[Bifall]]/Tabell31210[[#This Row],[Totalt]],0)</f>
        <v>1</v>
      </c>
    </row>
    <row r="25" spans="1:16" ht="15" customHeight="1">
      <c r="A25" s="11" t="s">
        <v>107</v>
      </c>
      <c r="B25" s="16">
        <v>0</v>
      </c>
      <c r="C25" s="16">
        <v>6</v>
      </c>
      <c r="D25" s="16">
        <v>0</v>
      </c>
      <c r="E25" s="16">
        <v>0</v>
      </c>
      <c r="F25" s="16">
        <v>0</v>
      </c>
      <c r="G25" s="16">
        <v>0</v>
      </c>
      <c r="H25" s="16">
        <v>6</v>
      </c>
      <c r="I25" s="14">
        <f>IFERROR(Tabell312[[#This Row],[Bifall]]/Tabell312[[#This Row],[Totalt]],0)</f>
        <v>0</v>
      </c>
      <c r="K25" s="30" t="s">
        <v>48</v>
      </c>
      <c r="L25" s="31">
        <v>2</v>
      </c>
      <c r="M25" s="31">
        <v>0</v>
      </c>
      <c r="N25" s="31">
        <v>0</v>
      </c>
      <c r="O25" s="31">
        <v>2</v>
      </c>
      <c r="P25" s="32">
        <f>IFERROR(Tabell31210[[#This Row],[Bifall]]/Tabell31210[[#This Row],[Totalt]],0)</f>
        <v>1</v>
      </c>
    </row>
    <row r="26" spans="1:16" ht="15" customHeight="1">
      <c r="A26" s="11" t="s">
        <v>13</v>
      </c>
      <c r="B26" s="16">
        <v>90</v>
      </c>
      <c r="C26" s="16">
        <v>24</v>
      </c>
      <c r="D26" s="16">
        <v>0</v>
      </c>
      <c r="E26" s="16">
        <v>18</v>
      </c>
      <c r="F26" s="16">
        <v>0</v>
      </c>
      <c r="G26" s="16">
        <v>15</v>
      </c>
      <c r="H26" s="16">
        <v>147</v>
      </c>
      <c r="I26" s="14">
        <f>IFERROR(Tabell312[[#This Row],[Bifall]]/Tabell312[[#This Row],[Totalt]],0)</f>
        <v>0.61224489795918369</v>
      </c>
      <c r="K26" s="30" t="s">
        <v>50</v>
      </c>
      <c r="L26" s="31">
        <v>2</v>
      </c>
      <c r="M26" s="31">
        <v>0</v>
      </c>
      <c r="N26" s="31">
        <v>2</v>
      </c>
      <c r="O26" s="31">
        <v>4</v>
      </c>
      <c r="P26" s="32">
        <f>IFERROR(Tabell31210[[#This Row],[Bifall]]/Tabell31210[[#This Row],[Totalt]],0)</f>
        <v>0.5</v>
      </c>
    </row>
    <row r="27" spans="1:16" ht="15" customHeight="1">
      <c r="A27" s="11" t="s">
        <v>14</v>
      </c>
      <c r="B27" s="16">
        <v>0</v>
      </c>
      <c r="C27" s="16">
        <v>6</v>
      </c>
      <c r="D27" s="16">
        <v>0</v>
      </c>
      <c r="E27" s="16">
        <v>0</v>
      </c>
      <c r="F27" s="16">
        <v>0</v>
      </c>
      <c r="G27" s="16">
        <v>2</v>
      </c>
      <c r="H27" s="16">
        <v>8</v>
      </c>
      <c r="I27" s="14">
        <f>IFERROR(Tabell312[[#This Row],[Bifall]]/Tabell312[[#This Row],[Totalt]],0)</f>
        <v>0</v>
      </c>
      <c r="K27" s="30" t="s">
        <v>51</v>
      </c>
      <c r="L27" s="31">
        <v>2</v>
      </c>
      <c r="M27" s="31">
        <v>1</v>
      </c>
      <c r="N27" s="31">
        <v>0</v>
      </c>
      <c r="O27" s="31">
        <v>3</v>
      </c>
      <c r="P27" s="32">
        <f>IFERROR(Tabell31210[[#This Row],[Bifall]]/Tabell31210[[#This Row],[Totalt]],0)</f>
        <v>0.66666666666666663</v>
      </c>
    </row>
    <row r="28" spans="1:16" ht="15" customHeight="1">
      <c r="A28" s="11" t="s">
        <v>119</v>
      </c>
      <c r="B28" s="16">
        <v>0</v>
      </c>
      <c r="C28" s="16">
        <v>9</v>
      </c>
      <c r="D28" s="16">
        <v>0</v>
      </c>
      <c r="E28" s="16">
        <v>0</v>
      </c>
      <c r="F28" s="16">
        <v>0</v>
      </c>
      <c r="G28" s="16">
        <v>1</v>
      </c>
      <c r="H28" s="16">
        <v>10</v>
      </c>
      <c r="I28" s="14">
        <f>IFERROR(Tabell312[[#This Row],[Bifall]]/Tabell312[[#This Row],[Totalt]],0)</f>
        <v>0</v>
      </c>
      <c r="K28" s="30" t="s">
        <v>55</v>
      </c>
      <c r="L28" s="31">
        <v>2</v>
      </c>
      <c r="M28" s="31">
        <v>0</v>
      </c>
      <c r="N28" s="31">
        <v>1</v>
      </c>
      <c r="O28" s="31">
        <v>3</v>
      </c>
      <c r="P28" s="32">
        <f>IFERROR(Tabell31210[[#This Row],[Bifall]]/Tabell31210[[#This Row],[Totalt]],0)</f>
        <v>0.66666666666666663</v>
      </c>
    </row>
    <row r="29" spans="1:16" ht="15" customHeight="1">
      <c r="A29" s="11" t="s">
        <v>15</v>
      </c>
      <c r="B29" s="16">
        <v>14</v>
      </c>
      <c r="C29" s="16">
        <v>49</v>
      </c>
      <c r="D29" s="16">
        <v>1</v>
      </c>
      <c r="E29" s="16">
        <v>3</v>
      </c>
      <c r="F29" s="16">
        <v>0</v>
      </c>
      <c r="G29" s="16">
        <v>10</v>
      </c>
      <c r="H29" s="16">
        <v>77</v>
      </c>
      <c r="I29" s="14">
        <f>IFERROR(Tabell312[[#This Row],[Bifall]]/Tabell312[[#This Row],[Totalt]],0)</f>
        <v>0.18181818181818182</v>
      </c>
      <c r="K29" s="30" t="s">
        <v>131</v>
      </c>
      <c r="L29" s="31">
        <v>0</v>
      </c>
      <c r="M29" s="31">
        <v>1</v>
      </c>
      <c r="N29" s="31">
        <v>0</v>
      </c>
      <c r="O29" s="31">
        <v>1</v>
      </c>
      <c r="P29" s="32">
        <f>IFERROR(Tabell31210[[#This Row],[Bifall]]/Tabell31210[[#This Row],[Totalt]],0)</f>
        <v>0</v>
      </c>
    </row>
    <row r="30" spans="1:16" ht="15" customHeight="1">
      <c r="A30" s="11" t="s">
        <v>16</v>
      </c>
      <c r="B30" s="16">
        <v>2</v>
      </c>
      <c r="C30" s="16">
        <v>58</v>
      </c>
      <c r="D30" s="16">
        <v>0</v>
      </c>
      <c r="E30" s="16">
        <v>0</v>
      </c>
      <c r="F30" s="16">
        <v>2</v>
      </c>
      <c r="G30" s="16">
        <v>11</v>
      </c>
      <c r="H30" s="16">
        <v>73</v>
      </c>
      <c r="I30" s="14">
        <f>IFERROR(Tabell312[[#This Row],[Bifall]]/Tabell312[[#This Row],[Totalt]],0)</f>
        <v>2.7397260273972601E-2</v>
      </c>
      <c r="K30" s="30" t="s">
        <v>57</v>
      </c>
      <c r="L30" s="31">
        <v>8154</v>
      </c>
      <c r="M30" s="31">
        <v>20</v>
      </c>
      <c r="N30" s="31">
        <v>553</v>
      </c>
      <c r="O30" s="31">
        <v>8727</v>
      </c>
      <c r="P30" s="32">
        <f>IFERROR(Tabell31210[[#This Row],[Bifall]]/Tabell31210[[#This Row],[Totalt]],0)</f>
        <v>0.93434169817806811</v>
      </c>
    </row>
    <row r="31" spans="1:16" ht="15" customHeight="1">
      <c r="A31" s="11" t="s">
        <v>120</v>
      </c>
      <c r="B31" s="16">
        <v>1</v>
      </c>
      <c r="C31" s="16">
        <v>4</v>
      </c>
      <c r="D31" s="16">
        <v>0</v>
      </c>
      <c r="E31" s="16">
        <v>2</v>
      </c>
      <c r="F31" s="16">
        <v>0</v>
      </c>
      <c r="G31" s="16">
        <v>0</v>
      </c>
      <c r="H31" s="16">
        <v>7</v>
      </c>
      <c r="I31" s="14">
        <f>IFERROR(Tabell312[[#This Row],[Bifall]]/Tabell312[[#This Row],[Totalt]],0)</f>
        <v>0.14285714285714285</v>
      </c>
      <c r="K31" s="30" t="s">
        <v>58</v>
      </c>
      <c r="L31" s="31">
        <v>2</v>
      </c>
      <c r="M31" s="31">
        <v>0</v>
      </c>
      <c r="N31" s="31">
        <v>0</v>
      </c>
      <c r="O31" s="31">
        <v>2</v>
      </c>
      <c r="P31" s="32">
        <f>IFERROR(Tabell31210[[#This Row],[Bifall]]/Tabell31210[[#This Row],[Totalt]],0)</f>
        <v>1</v>
      </c>
    </row>
    <row r="32" spans="1:16" ht="15" customHeight="1">
      <c r="A32" s="11" t="s">
        <v>17</v>
      </c>
      <c r="B32" s="16">
        <v>135</v>
      </c>
      <c r="C32" s="16">
        <v>38</v>
      </c>
      <c r="D32" s="16">
        <v>21</v>
      </c>
      <c r="E32" s="16">
        <v>27</v>
      </c>
      <c r="F32" s="16">
        <v>0</v>
      </c>
      <c r="G32" s="16">
        <v>46</v>
      </c>
      <c r="H32" s="16">
        <v>267</v>
      </c>
      <c r="I32" s="14">
        <f>IFERROR(Tabell312[[#This Row],[Bifall]]/Tabell312[[#This Row],[Totalt]],0)</f>
        <v>0.5056179775280899</v>
      </c>
      <c r="K32" s="30" t="s">
        <v>60</v>
      </c>
      <c r="L32" s="31">
        <v>1</v>
      </c>
      <c r="M32" s="31">
        <v>0</v>
      </c>
      <c r="N32" s="31">
        <v>0</v>
      </c>
      <c r="O32" s="31">
        <v>1</v>
      </c>
      <c r="P32" s="32">
        <f>IFERROR(Tabell31210[[#This Row],[Bifall]]/Tabell31210[[#This Row],[Totalt]],0)</f>
        <v>1</v>
      </c>
    </row>
    <row r="33" spans="1:16" ht="15" customHeight="1">
      <c r="A33" s="11" t="s">
        <v>18</v>
      </c>
      <c r="B33" s="16">
        <v>45</v>
      </c>
      <c r="C33" s="16">
        <v>100</v>
      </c>
      <c r="D33" s="16">
        <v>0</v>
      </c>
      <c r="E33" s="16">
        <v>6</v>
      </c>
      <c r="F33" s="16">
        <v>0</v>
      </c>
      <c r="G33" s="16">
        <v>30</v>
      </c>
      <c r="H33" s="16">
        <v>181</v>
      </c>
      <c r="I33" s="14">
        <f>IFERROR(Tabell312[[#This Row],[Bifall]]/Tabell312[[#This Row],[Totalt]],0)</f>
        <v>0.24861878453038674</v>
      </c>
      <c r="K33" s="30" t="s">
        <v>62</v>
      </c>
      <c r="L33" s="31">
        <v>1</v>
      </c>
      <c r="M33" s="31">
        <v>2</v>
      </c>
      <c r="N33" s="31">
        <v>1</v>
      </c>
      <c r="O33" s="31">
        <v>4</v>
      </c>
      <c r="P33" s="32">
        <f>IFERROR(Tabell31210[[#This Row],[Bifall]]/Tabell31210[[#This Row],[Totalt]],0)</f>
        <v>0.25</v>
      </c>
    </row>
    <row r="34" spans="1:16" ht="15" customHeight="1">
      <c r="A34" s="11" t="s">
        <v>121</v>
      </c>
      <c r="B34" s="16">
        <v>0</v>
      </c>
      <c r="C34" s="16">
        <v>14</v>
      </c>
      <c r="D34" s="16">
        <v>0</v>
      </c>
      <c r="E34" s="16">
        <v>2</v>
      </c>
      <c r="F34" s="16">
        <v>0</v>
      </c>
      <c r="G34" s="16">
        <v>3</v>
      </c>
      <c r="H34" s="16">
        <v>19</v>
      </c>
      <c r="I34" s="14">
        <f>IFERROR(Tabell312[[#This Row],[Bifall]]/Tabell312[[#This Row],[Totalt]],0)</f>
        <v>0</v>
      </c>
      <c r="K34" s="30" t="s">
        <v>0</v>
      </c>
      <c r="L34" s="31">
        <v>8201</v>
      </c>
      <c r="M34" s="31">
        <v>31</v>
      </c>
      <c r="N34" s="31">
        <v>576</v>
      </c>
      <c r="O34" s="31">
        <v>8808</v>
      </c>
      <c r="P34" s="32">
        <f>IFERROR(Tabell31210[[#This Row],[Bifall]]/Tabell31210[[#This Row],[Totalt]],0)</f>
        <v>0.93108537693006355</v>
      </c>
    </row>
    <row r="35" spans="1:16" ht="15" customHeight="1">
      <c r="A35" s="11" t="s">
        <v>167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4">
        <f>IFERROR(Tabell312[[#This Row],[Bifall]]/Tabell312[[#This Row],[Totalt]],0)</f>
        <v>0</v>
      </c>
    </row>
    <row r="36" spans="1:16" ht="15" customHeight="1">
      <c r="A36" s="11" t="s">
        <v>110</v>
      </c>
      <c r="B36" s="16">
        <v>1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1</v>
      </c>
      <c r="I36" s="14">
        <f>IFERROR(Tabell312[[#This Row],[Bifall]]/Tabell312[[#This Row],[Totalt]],0)</f>
        <v>1</v>
      </c>
    </row>
    <row r="37" spans="1:16" ht="15" customHeight="1">
      <c r="A37" s="11" t="s">
        <v>19</v>
      </c>
      <c r="B37" s="16">
        <v>5</v>
      </c>
      <c r="C37" s="16">
        <v>28</v>
      </c>
      <c r="D37" s="16">
        <v>2</v>
      </c>
      <c r="E37" s="16">
        <v>9</v>
      </c>
      <c r="F37" s="16">
        <v>0</v>
      </c>
      <c r="G37" s="16">
        <v>7</v>
      </c>
      <c r="H37" s="16">
        <v>51</v>
      </c>
      <c r="I37" s="14">
        <f>IFERROR(Tabell312[[#This Row],[Bifall]]/Tabell312[[#This Row],[Totalt]],0)</f>
        <v>9.8039215686274508E-2</v>
      </c>
    </row>
    <row r="38" spans="1:16" ht="15" customHeight="1">
      <c r="A38" s="11" t="s">
        <v>20</v>
      </c>
      <c r="B38" s="16">
        <v>2</v>
      </c>
      <c r="C38" s="16">
        <v>21</v>
      </c>
      <c r="D38" s="16">
        <v>0</v>
      </c>
      <c r="E38" s="16">
        <v>1</v>
      </c>
      <c r="F38" s="16">
        <v>17</v>
      </c>
      <c r="G38" s="16">
        <v>16</v>
      </c>
      <c r="H38" s="16">
        <v>57</v>
      </c>
      <c r="I38" s="14">
        <f>IFERROR(Tabell312[[#This Row],[Bifall]]/Tabell312[[#This Row],[Totalt]],0)</f>
        <v>3.5087719298245612E-2</v>
      </c>
    </row>
    <row r="39" spans="1:16" ht="15" customHeight="1">
      <c r="A39" s="11" t="s">
        <v>21</v>
      </c>
      <c r="B39" s="16">
        <v>1</v>
      </c>
      <c r="C39" s="16">
        <v>14</v>
      </c>
      <c r="D39" s="16">
        <v>0</v>
      </c>
      <c r="E39" s="16">
        <v>5</v>
      </c>
      <c r="F39" s="16">
        <v>0</v>
      </c>
      <c r="G39" s="16">
        <v>0</v>
      </c>
      <c r="H39" s="16">
        <v>20</v>
      </c>
      <c r="I39" s="14">
        <f>IFERROR(Tabell312[[#This Row],[Bifall]]/Tabell312[[#This Row],[Totalt]],0)</f>
        <v>0.05</v>
      </c>
    </row>
    <row r="40" spans="1:16" ht="15" customHeight="1">
      <c r="A40" s="11" t="s">
        <v>122</v>
      </c>
      <c r="B40" s="16">
        <v>0</v>
      </c>
      <c r="C40" s="16">
        <v>7</v>
      </c>
      <c r="D40" s="16">
        <v>0</v>
      </c>
      <c r="E40" s="16">
        <v>0</v>
      </c>
      <c r="F40" s="16">
        <v>0</v>
      </c>
      <c r="G40" s="16">
        <v>0</v>
      </c>
      <c r="H40" s="16">
        <v>7</v>
      </c>
      <c r="I40" s="14">
        <f>IFERROR(Tabell312[[#This Row],[Bifall]]/Tabell312[[#This Row],[Totalt]],0)</f>
        <v>0</v>
      </c>
    </row>
    <row r="41" spans="1:16" ht="15" customHeight="1">
      <c r="A41" s="11" t="s">
        <v>123</v>
      </c>
      <c r="B41" s="16">
        <v>2</v>
      </c>
      <c r="C41" s="16">
        <v>8</v>
      </c>
      <c r="D41" s="16">
        <v>1</v>
      </c>
      <c r="E41" s="16">
        <v>2</v>
      </c>
      <c r="F41" s="16">
        <v>0</v>
      </c>
      <c r="G41" s="16">
        <v>3</v>
      </c>
      <c r="H41" s="16">
        <v>16</v>
      </c>
      <c r="I41" s="14">
        <f>IFERROR(Tabell312[[#This Row],[Bifall]]/Tabell312[[#This Row],[Totalt]],0)</f>
        <v>0.125</v>
      </c>
    </row>
    <row r="42" spans="1:16" ht="15" customHeight="1">
      <c r="A42" s="11" t="s">
        <v>124</v>
      </c>
      <c r="B42" s="16">
        <v>1</v>
      </c>
      <c r="C42" s="16">
        <v>6</v>
      </c>
      <c r="D42" s="16">
        <v>0</v>
      </c>
      <c r="E42" s="16">
        <v>0</v>
      </c>
      <c r="F42" s="16">
        <v>0</v>
      </c>
      <c r="G42" s="16">
        <v>1</v>
      </c>
      <c r="H42" s="16">
        <v>8</v>
      </c>
      <c r="I42" s="14">
        <f>IFERROR(Tabell312[[#This Row],[Bifall]]/Tabell312[[#This Row],[Totalt]],0)</f>
        <v>0.125</v>
      </c>
    </row>
    <row r="43" spans="1:16" ht="15" customHeight="1">
      <c r="A43" s="11" t="s">
        <v>74</v>
      </c>
      <c r="B43" s="16">
        <v>0</v>
      </c>
      <c r="C43" s="16">
        <v>35</v>
      </c>
      <c r="D43" s="16">
        <v>0</v>
      </c>
      <c r="E43" s="16">
        <v>13</v>
      </c>
      <c r="F43" s="16">
        <v>0</v>
      </c>
      <c r="G43" s="16">
        <v>7</v>
      </c>
      <c r="H43" s="16">
        <v>55</v>
      </c>
      <c r="I43" s="14">
        <f>IFERROR(Tabell312[[#This Row],[Bifall]]/Tabell312[[#This Row],[Totalt]],0)</f>
        <v>0</v>
      </c>
    </row>
    <row r="44" spans="1:16" ht="15" customHeight="1">
      <c r="A44" s="11" t="s">
        <v>105</v>
      </c>
      <c r="B44" s="16">
        <v>0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1</v>
      </c>
      <c r="I44" s="14">
        <f>IFERROR(Tabell312[[#This Row],[Bifall]]/Tabell312[[#This Row],[Totalt]],0)</f>
        <v>0</v>
      </c>
    </row>
    <row r="45" spans="1:16" ht="15" customHeight="1">
      <c r="A45" s="11" t="s">
        <v>22</v>
      </c>
      <c r="B45" s="16">
        <v>119</v>
      </c>
      <c r="C45" s="16">
        <v>379</v>
      </c>
      <c r="D45" s="16">
        <v>11</v>
      </c>
      <c r="E45" s="16">
        <v>34</v>
      </c>
      <c r="F45" s="16">
        <v>0</v>
      </c>
      <c r="G45" s="16">
        <v>50</v>
      </c>
      <c r="H45" s="16">
        <v>593</v>
      </c>
      <c r="I45" s="14">
        <f>IFERROR(Tabell312[[#This Row],[Bifall]]/Tabell312[[#This Row],[Totalt]],0)</f>
        <v>0.20067453625632378</v>
      </c>
    </row>
    <row r="46" spans="1:16" ht="15" customHeight="1">
      <c r="A46" s="11" t="s">
        <v>23</v>
      </c>
      <c r="B46" s="16">
        <v>103</v>
      </c>
      <c r="C46" s="16">
        <v>263</v>
      </c>
      <c r="D46" s="16">
        <v>2</v>
      </c>
      <c r="E46" s="16">
        <v>33</v>
      </c>
      <c r="F46" s="16">
        <v>0</v>
      </c>
      <c r="G46" s="16">
        <v>37</v>
      </c>
      <c r="H46" s="16">
        <v>438</v>
      </c>
      <c r="I46" s="14">
        <f>IFERROR(Tabell312[[#This Row],[Bifall]]/Tabell312[[#This Row],[Totalt]],0)</f>
        <v>0.23515981735159816</v>
      </c>
    </row>
    <row r="47" spans="1:16" ht="15" customHeight="1">
      <c r="A47" s="11" t="s">
        <v>106</v>
      </c>
      <c r="B47" s="16">
        <v>5</v>
      </c>
      <c r="C47" s="16">
        <v>13</v>
      </c>
      <c r="D47" s="16">
        <v>0</v>
      </c>
      <c r="E47" s="16">
        <v>0</v>
      </c>
      <c r="F47" s="16">
        <v>0</v>
      </c>
      <c r="G47" s="16">
        <v>10</v>
      </c>
      <c r="H47" s="16">
        <v>28</v>
      </c>
      <c r="I47" s="14">
        <f>IFERROR(Tabell312[[#This Row],[Bifall]]/Tabell312[[#This Row],[Totalt]],0)</f>
        <v>0.17857142857142858</v>
      </c>
    </row>
    <row r="48" spans="1:16" ht="15" customHeight="1">
      <c r="A48" s="11" t="s">
        <v>148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2</v>
      </c>
      <c r="H48" s="16">
        <v>2</v>
      </c>
      <c r="I48" s="14">
        <f>IFERROR(Tabell312[[#This Row],[Bifall]]/Tabell312[[#This Row],[Totalt]],0)</f>
        <v>0</v>
      </c>
    </row>
    <row r="49" spans="1:9" ht="15" customHeight="1">
      <c r="A49" s="11" t="s">
        <v>24</v>
      </c>
      <c r="B49" s="16">
        <v>17</v>
      </c>
      <c r="C49" s="16">
        <v>13</v>
      </c>
      <c r="D49" s="16">
        <v>1</v>
      </c>
      <c r="E49" s="16">
        <v>1</v>
      </c>
      <c r="F49" s="16">
        <v>0</v>
      </c>
      <c r="G49" s="16">
        <v>3</v>
      </c>
      <c r="H49" s="16">
        <v>35</v>
      </c>
      <c r="I49" s="14">
        <f>IFERROR(Tabell312[[#This Row],[Bifall]]/Tabell312[[#This Row],[Totalt]],0)</f>
        <v>0.48571428571428571</v>
      </c>
    </row>
    <row r="50" spans="1:9" ht="15" customHeight="1">
      <c r="A50" s="11" t="s">
        <v>25</v>
      </c>
      <c r="B50" s="16">
        <v>5</v>
      </c>
      <c r="C50" s="16">
        <v>38</v>
      </c>
      <c r="D50" s="16">
        <v>1</v>
      </c>
      <c r="E50" s="16">
        <v>3</v>
      </c>
      <c r="F50" s="16">
        <v>0</v>
      </c>
      <c r="G50" s="16">
        <v>17</v>
      </c>
      <c r="H50" s="16">
        <v>64</v>
      </c>
      <c r="I50" s="14">
        <f>IFERROR(Tabell312[[#This Row],[Bifall]]/Tabell312[[#This Row],[Totalt]],0)</f>
        <v>7.8125E-2</v>
      </c>
    </row>
    <row r="51" spans="1:9" ht="15" customHeight="1">
      <c r="A51" s="11" t="s">
        <v>26</v>
      </c>
      <c r="B51" s="16">
        <v>8</v>
      </c>
      <c r="C51" s="16">
        <v>15</v>
      </c>
      <c r="D51" s="16">
        <v>0</v>
      </c>
      <c r="E51" s="16">
        <v>2</v>
      </c>
      <c r="F51" s="16">
        <v>0</v>
      </c>
      <c r="G51" s="16">
        <v>6</v>
      </c>
      <c r="H51" s="16">
        <v>31</v>
      </c>
      <c r="I51" s="14">
        <f>IFERROR(Tabell312[[#This Row],[Bifall]]/Tabell312[[#This Row],[Totalt]],0)</f>
        <v>0.25806451612903225</v>
      </c>
    </row>
    <row r="52" spans="1:9" ht="15" customHeight="1">
      <c r="A52" s="11" t="s">
        <v>137</v>
      </c>
      <c r="B52" s="16">
        <v>0</v>
      </c>
      <c r="C52" s="16">
        <v>2</v>
      </c>
      <c r="D52" s="16">
        <v>0</v>
      </c>
      <c r="E52" s="16">
        <v>0</v>
      </c>
      <c r="F52" s="16">
        <v>0</v>
      </c>
      <c r="G52" s="16">
        <v>1</v>
      </c>
      <c r="H52" s="16">
        <v>3</v>
      </c>
      <c r="I52" s="14">
        <f>IFERROR(Tabell312[[#This Row],[Bifall]]/Tabell312[[#This Row],[Totalt]],0)</f>
        <v>0</v>
      </c>
    </row>
    <row r="53" spans="1:9" ht="15" customHeight="1">
      <c r="A53" s="11" t="s">
        <v>27</v>
      </c>
      <c r="B53" s="16">
        <v>2</v>
      </c>
      <c r="C53" s="16">
        <v>85</v>
      </c>
      <c r="D53" s="16">
        <v>0</v>
      </c>
      <c r="E53" s="16">
        <v>10</v>
      </c>
      <c r="F53" s="16">
        <v>3</v>
      </c>
      <c r="G53" s="16">
        <v>5</v>
      </c>
      <c r="H53" s="16">
        <v>105</v>
      </c>
      <c r="I53" s="14">
        <f>IFERROR(Tabell312[[#This Row],[Bifall]]/Tabell312[[#This Row],[Totalt]],0)</f>
        <v>1.9047619047619049E-2</v>
      </c>
    </row>
    <row r="54" spans="1:9" ht="15" customHeight="1">
      <c r="A54" s="11" t="s">
        <v>125</v>
      </c>
      <c r="B54" s="16">
        <v>4</v>
      </c>
      <c r="C54" s="16">
        <v>19</v>
      </c>
      <c r="D54" s="16">
        <v>0</v>
      </c>
      <c r="E54" s="16">
        <v>2</v>
      </c>
      <c r="F54" s="16">
        <v>0</v>
      </c>
      <c r="G54" s="16">
        <v>1</v>
      </c>
      <c r="H54" s="16">
        <v>26</v>
      </c>
      <c r="I54" s="14">
        <f>IFERROR(Tabell312[[#This Row],[Bifall]]/Tabell312[[#This Row],[Totalt]],0)</f>
        <v>0.15384615384615385</v>
      </c>
    </row>
    <row r="55" spans="1:9" ht="15" customHeight="1">
      <c r="A55" s="11" t="s">
        <v>28</v>
      </c>
      <c r="B55" s="16">
        <v>11</v>
      </c>
      <c r="C55" s="16">
        <v>10</v>
      </c>
      <c r="D55" s="16">
        <v>0</v>
      </c>
      <c r="E55" s="16">
        <v>4</v>
      </c>
      <c r="F55" s="16">
        <v>0</v>
      </c>
      <c r="G55" s="16">
        <v>4</v>
      </c>
      <c r="H55" s="16">
        <v>29</v>
      </c>
      <c r="I55" s="14">
        <f>IFERROR(Tabell312[[#This Row],[Bifall]]/Tabell312[[#This Row],[Totalt]],0)</f>
        <v>0.37931034482758619</v>
      </c>
    </row>
    <row r="56" spans="1:9" ht="15" customHeight="1">
      <c r="A56" s="11" t="s">
        <v>29</v>
      </c>
      <c r="B56" s="16">
        <v>3</v>
      </c>
      <c r="C56" s="16">
        <v>54</v>
      </c>
      <c r="D56" s="16">
        <v>0</v>
      </c>
      <c r="E56" s="16">
        <v>9</v>
      </c>
      <c r="F56" s="16">
        <v>0</v>
      </c>
      <c r="G56" s="16">
        <v>7</v>
      </c>
      <c r="H56" s="16">
        <v>73</v>
      </c>
      <c r="I56" s="14">
        <f>IFERROR(Tabell312[[#This Row],[Bifall]]/Tabell312[[#This Row],[Totalt]],0)</f>
        <v>4.1095890410958902E-2</v>
      </c>
    </row>
    <row r="57" spans="1:9" ht="15" customHeight="1">
      <c r="A57" s="11" t="s">
        <v>79</v>
      </c>
      <c r="B57" s="16">
        <v>1</v>
      </c>
      <c r="C57" s="16">
        <v>0</v>
      </c>
      <c r="D57" s="16">
        <v>0</v>
      </c>
      <c r="E57" s="16">
        <v>2</v>
      </c>
      <c r="F57" s="16">
        <v>0</v>
      </c>
      <c r="G57" s="16">
        <v>0</v>
      </c>
      <c r="H57" s="16">
        <v>3</v>
      </c>
      <c r="I57" s="14">
        <f>IFERROR(Tabell312[[#This Row],[Bifall]]/Tabell312[[#This Row],[Totalt]],0)</f>
        <v>0.33333333333333331</v>
      </c>
    </row>
    <row r="58" spans="1:9" ht="15" customHeight="1">
      <c r="A58" s="11" t="s">
        <v>30</v>
      </c>
      <c r="B58" s="16">
        <v>1</v>
      </c>
      <c r="C58" s="16">
        <v>29</v>
      </c>
      <c r="D58" s="16">
        <v>0</v>
      </c>
      <c r="E58" s="16">
        <v>0</v>
      </c>
      <c r="F58" s="16">
        <v>29</v>
      </c>
      <c r="G58" s="16">
        <v>29</v>
      </c>
      <c r="H58" s="16">
        <v>88</v>
      </c>
      <c r="I58" s="14">
        <f>IFERROR(Tabell312[[#This Row],[Bifall]]/Tabell312[[#This Row],[Totalt]],0)</f>
        <v>1.1363636363636364E-2</v>
      </c>
    </row>
    <row r="59" spans="1:9" ht="15" customHeight="1">
      <c r="A59" s="11" t="s">
        <v>138</v>
      </c>
      <c r="B59" s="16">
        <v>0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4">
        <f>IFERROR(Tabell312[[#This Row],[Bifall]]/Tabell312[[#This Row],[Totalt]],0)</f>
        <v>0</v>
      </c>
    </row>
    <row r="60" spans="1:9" ht="15" customHeight="1">
      <c r="A60" s="11" t="s">
        <v>82</v>
      </c>
      <c r="B60" s="16">
        <v>0</v>
      </c>
      <c r="C60" s="16">
        <v>13</v>
      </c>
      <c r="D60" s="16">
        <v>0</v>
      </c>
      <c r="E60" s="16">
        <v>1</v>
      </c>
      <c r="F60" s="16">
        <v>0</v>
      </c>
      <c r="G60" s="16">
        <v>2</v>
      </c>
      <c r="H60" s="16">
        <v>16</v>
      </c>
      <c r="I60" s="14">
        <f>IFERROR(Tabell312[[#This Row],[Bifall]]/Tabell312[[#This Row],[Totalt]],0)</f>
        <v>0</v>
      </c>
    </row>
    <row r="61" spans="1:9" ht="15" customHeight="1">
      <c r="A61" s="11" t="s">
        <v>31</v>
      </c>
      <c r="B61" s="16">
        <v>13</v>
      </c>
      <c r="C61" s="16">
        <v>71</v>
      </c>
      <c r="D61" s="16">
        <v>2</v>
      </c>
      <c r="E61" s="16">
        <v>1</v>
      </c>
      <c r="F61" s="16">
        <v>0</v>
      </c>
      <c r="G61" s="16">
        <v>11</v>
      </c>
      <c r="H61" s="16">
        <v>98</v>
      </c>
      <c r="I61" s="14">
        <f>IFERROR(Tabell312[[#This Row],[Bifall]]/Tabell312[[#This Row],[Totalt]],0)</f>
        <v>0.1326530612244898</v>
      </c>
    </row>
    <row r="62" spans="1:9" ht="15" customHeight="1">
      <c r="A62" s="11" t="s">
        <v>104</v>
      </c>
      <c r="B62" s="16">
        <v>0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1</v>
      </c>
      <c r="I62" s="14">
        <f>IFERROR(Tabell312[[#This Row],[Bifall]]/Tabell312[[#This Row],[Totalt]],0)</f>
        <v>0</v>
      </c>
    </row>
    <row r="63" spans="1:9" ht="15" customHeight="1">
      <c r="A63" s="11" t="s">
        <v>32</v>
      </c>
      <c r="B63" s="16">
        <v>2</v>
      </c>
      <c r="C63" s="16">
        <v>12</v>
      </c>
      <c r="D63" s="16">
        <v>0</v>
      </c>
      <c r="E63" s="16">
        <v>3</v>
      </c>
      <c r="F63" s="16">
        <v>0</v>
      </c>
      <c r="G63" s="16">
        <v>7</v>
      </c>
      <c r="H63" s="16">
        <v>24</v>
      </c>
      <c r="I63" s="14">
        <f>IFERROR(Tabell312[[#This Row],[Bifall]]/Tabell312[[#This Row],[Totalt]],0)</f>
        <v>8.3333333333333329E-2</v>
      </c>
    </row>
    <row r="64" spans="1:9" ht="15" customHeight="1">
      <c r="A64" s="11" t="s">
        <v>83</v>
      </c>
      <c r="B64" s="16">
        <v>0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2</v>
      </c>
      <c r="I64" s="14">
        <f>IFERROR(Tabell312[[#This Row],[Bifall]]/Tabell312[[#This Row],[Totalt]],0)</f>
        <v>0</v>
      </c>
    </row>
    <row r="65" spans="1:9" ht="15" customHeight="1">
      <c r="A65" s="11" t="s">
        <v>84</v>
      </c>
      <c r="B65" s="16">
        <v>2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4</v>
      </c>
      <c r="I65" s="14">
        <f>IFERROR(Tabell312[[#This Row],[Bifall]]/Tabell312[[#This Row],[Totalt]],0)</f>
        <v>0.5</v>
      </c>
    </row>
    <row r="66" spans="1:9" ht="15" customHeight="1">
      <c r="A66" s="11" t="s">
        <v>111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4">
        <f>IFERROR(Tabell312[[#This Row],[Bifall]]/Tabell312[[#This Row],[Totalt]],0)</f>
        <v>0</v>
      </c>
    </row>
    <row r="67" spans="1:9" ht="15" customHeight="1">
      <c r="A67" s="11" t="s">
        <v>102</v>
      </c>
      <c r="B67" s="16">
        <v>1</v>
      </c>
      <c r="C67" s="16">
        <v>2</v>
      </c>
      <c r="D67" s="16">
        <v>0</v>
      </c>
      <c r="E67" s="16">
        <v>2</v>
      </c>
      <c r="F67" s="16">
        <v>0</v>
      </c>
      <c r="G67" s="16">
        <v>1</v>
      </c>
      <c r="H67" s="16">
        <v>6</v>
      </c>
      <c r="I67" s="14">
        <f>IFERROR(Tabell312[[#This Row],[Bifall]]/Tabell312[[#This Row],[Totalt]],0)</f>
        <v>0.16666666666666666</v>
      </c>
    </row>
    <row r="68" spans="1:9" ht="15" customHeight="1">
      <c r="A68" s="11" t="s">
        <v>33</v>
      </c>
      <c r="B68" s="16">
        <v>11</v>
      </c>
      <c r="C68" s="16">
        <v>28</v>
      </c>
      <c r="D68" s="16">
        <v>1</v>
      </c>
      <c r="E68" s="16">
        <v>25</v>
      </c>
      <c r="F68" s="16">
        <v>0</v>
      </c>
      <c r="G68" s="16">
        <v>44</v>
      </c>
      <c r="H68" s="16">
        <v>109</v>
      </c>
      <c r="I68" s="14">
        <f>IFERROR(Tabell312[[#This Row],[Bifall]]/Tabell312[[#This Row],[Totalt]],0)</f>
        <v>0.10091743119266056</v>
      </c>
    </row>
    <row r="69" spans="1:9" ht="15" customHeight="1">
      <c r="A69" s="11" t="s">
        <v>80</v>
      </c>
      <c r="B69" s="16">
        <v>0</v>
      </c>
      <c r="C69" s="16">
        <v>6</v>
      </c>
      <c r="D69" s="16">
        <v>0</v>
      </c>
      <c r="E69" s="16">
        <v>0</v>
      </c>
      <c r="F69" s="16">
        <v>0</v>
      </c>
      <c r="G69" s="16">
        <v>2</v>
      </c>
      <c r="H69" s="16">
        <v>8</v>
      </c>
      <c r="I69" s="14">
        <f>IFERROR(Tabell312[[#This Row],[Bifall]]/Tabell312[[#This Row],[Totalt]],0)</f>
        <v>0</v>
      </c>
    </row>
    <row r="70" spans="1:9" ht="15" customHeight="1">
      <c r="A70" s="11" t="s">
        <v>151</v>
      </c>
      <c r="B70" s="16">
        <v>0</v>
      </c>
      <c r="C70" s="16">
        <v>1</v>
      </c>
      <c r="D70" s="16">
        <v>0</v>
      </c>
      <c r="E70" s="16">
        <v>0</v>
      </c>
      <c r="F70" s="16">
        <v>0</v>
      </c>
      <c r="G70" s="16">
        <v>1</v>
      </c>
      <c r="H70" s="16">
        <v>2</v>
      </c>
      <c r="I70" s="14">
        <f>IFERROR(Tabell312[[#This Row],[Bifall]]/Tabell312[[#This Row],[Totalt]],0)</f>
        <v>0</v>
      </c>
    </row>
    <row r="71" spans="1:9" ht="15" customHeight="1">
      <c r="A71" s="11" t="s">
        <v>126</v>
      </c>
      <c r="B71" s="16">
        <v>1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2</v>
      </c>
      <c r="I71" s="14">
        <f>IFERROR(Tabell312[[#This Row],[Bifall]]/Tabell312[[#This Row],[Totalt]],0)</f>
        <v>0.5</v>
      </c>
    </row>
    <row r="72" spans="1:9" ht="15" customHeight="1">
      <c r="A72" s="11" t="s">
        <v>34</v>
      </c>
      <c r="B72" s="16">
        <v>1</v>
      </c>
      <c r="C72" s="16">
        <v>74</v>
      </c>
      <c r="D72" s="16">
        <v>0</v>
      </c>
      <c r="E72" s="16">
        <v>4</v>
      </c>
      <c r="F72" s="16">
        <v>30</v>
      </c>
      <c r="G72" s="16">
        <v>29</v>
      </c>
      <c r="H72" s="16">
        <v>138</v>
      </c>
      <c r="I72" s="14">
        <f>IFERROR(Tabell312[[#This Row],[Bifall]]/Tabell312[[#This Row],[Totalt]],0)</f>
        <v>7.246376811594203E-3</v>
      </c>
    </row>
    <row r="73" spans="1:9" ht="15" customHeight="1">
      <c r="A73" s="11" t="s">
        <v>127</v>
      </c>
      <c r="B73" s="16">
        <v>1</v>
      </c>
      <c r="C73" s="16">
        <v>1</v>
      </c>
      <c r="D73" s="16">
        <v>0</v>
      </c>
      <c r="E73" s="16">
        <v>0</v>
      </c>
      <c r="F73" s="16">
        <v>0</v>
      </c>
      <c r="G73" s="16">
        <v>2</v>
      </c>
      <c r="H73" s="16">
        <v>4</v>
      </c>
      <c r="I73" s="14">
        <f>IFERROR(Tabell312[[#This Row],[Bifall]]/Tabell312[[#This Row],[Totalt]],0)</f>
        <v>0.25</v>
      </c>
    </row>
    <row r="74" spans="1:9" ht="15" customHeight="1">
      <c r="A74" s="11" t="s">
        <v>143</v>
      </c>
      <c r="B74" s="16">
        <v>0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4">
        <f>IFERROR(Tabell312[[#This Row],[Bifall]]/Tabell312[[#This Row],[Totalt]],0)</f>
        <v>0</v>
      </c>
    </row>
    <row r="75" spans="1:9" ht="15" customHeight="1">
      <c r="A75" s="11" t="s">
        <v>103</v>
      </c>
      <c r="B75" s="16">
        <v>0</v>
      </c>
      <c r="C75" s="16">
        <v>4</v>
      </c>
      <c r="D75" s="16">
        <v>0</v>
      </c>
      <c r="E75" s="16">
        <v>1</v>
      </c>
      <c r="F75" s="16">
        <v>0</v>
      </c>
      <c r="G75" s="16">
        <v>0</v>
      </c>
      <c r="H75" s="16">
        <v>5</v>
      </c>
      <c r="I75" s="14">
        <f>IFERROR(Tabell312[[#This Row],[Bifall]]/Tabell312[[#This Row],[Totalt]],0)</f>
        <v>0</v>
      </c>
    </row>
    <row r="76" spans="1:9" ht="15" customHeight="1">
      <c r="A76" s="11" t="s">
        <v>35</v>
      </c>
      <c r="B76" s="16">
        <v>3</v>
      </c>
      <c r="C76" s="16">
        <v>63</v>
      </c>
      <c r="D76" s="16">
        <v>0</v>
      </c>
      <c r="E76" s="16">
        <v>0</v>
      </c>
      <c r="F76" s="16">
        <v>1</v>
      </c>
      <c r="G76" s="16">
        <v>10</v>
      </c>
      <c r="H76" s="16">
        <v>77</v>
      </c>
      <c r="I76" s="14">
        <f>IFERROR(Tabell312[[#This Row],[Bifall]]/Tabell312[[#This Row],[Totalt]],0)</f>
        <v>3.896103896103896E-2</v>
      </c>
    </row>
    <row r="77" spans="1:9" ht="15" customHeight="1">
      <c r="A77" s="11" t="s">
        <v>160</v>
      </c>
      <c r="B77" s="16">
        <v>0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4">
        <f>IFERROR(Tabell312[[#This Row],[Bifall]]/Tabell312[[#This Row],[Totalt]],0)</f>
        <v>0</v>
      </c>
    </row>
    <row r="78" spans="1:9" ht="15" customHeight="1">
      <c r="A78" s="30" t="s">
        <v>36</v>
      </c>
      <c r="B78" s="31">
        <v>23</v>
      </c>
      <c r="C78" s="31">
        <v>91</v>
      </c>
      <c r="D78" s="31">
        <v>3</v>
      </c>
      <c r="E78" s="31">
        <v>33</v>
      </c>
      <c r="F78" s="31">
        <v>0</v>
      </c>
      <c r="G78" s="31">
        <v>22</v>
      </c>
      <c r="H78" s="31">
        <v>172</v>
      </c>
      <c r="I78" s="32">
        <f>IFERROR(Tabell312[[#This Row],[Bifall]]/Tabell312[[#This Row],[Totalt]],0)</f>
        <v>0.13372093023255813</v>
      </c>
    </row>
    <row r="79" spans="1:9" ht="15" customHeight="1">
      <c r="A79" s="30" t="s">
        <v>37</v>
      </c>
      <c r="B79" s="31">
        <v>0</v>
      </c>
      <c r="C79" s="31">
        <v>1</v>
      </c>
      <c r="D79" s="31">
        <v>0</v>
      </c>
      <c r="E79" s="31">
        <v>0</v>
      </c>
      <c r="F79" s="31">
        <v>7</v>
      </c>
      <c r="G79" s="31">
        <v>2</v>
      </c>
      <c r="H79" s="31">
        <v>10</v>
      </c>
      <c r="I79" s="32">
        <f>IFERROR(Tabell312[[#This Row],[Bifall]]/Tabell312[[#This Row],[Totalt]],0)</f>
        <v>0</v>
      </c>
    </row>
    <row r="80" spans="1:9" ht="15" customHeight="1">
      <c r="A80" s="30" t="s">
        <v>38</v>
      </c>
      <c r="B80" s="31">
        <v>32</v>
      </c>
      <c r="C80" s="31">
        <v>37</v>
      </c>
      <c r="D80" s="31">
        <v>0</v>
      </c>
      <c r="E80" s="31">
        <v>3</v>
      </c>
      <c r="F80" s="31">
        <v>0</v>
      </c>
      <c r="G80" s="31">
        <v>16</v>
      </c>
      <c r="H80" s="31">
        <v>88</v>
      </c>
      <c r="I80" s="32">
        <f>IFERROR(Tabell312[[#This Row],[Bifall]]/Tabell312[[#This Row],[Totalt]],0)</f>
        <v>0.36363636363636365</v>
      </c>
    </row>
    <row r="81" spans="1:9" ht="15" customHeight="1">
      <c r="A81" s="30" t="s">
        <v>162</v>
      </c>
      <c r="B81" s="31">
        <v>0</v>
      </c>
      <c r="C81" s="31">
        <v>0</v>
      </c>
      <c r="D81" s="31">
        <v>0</v>
      </c>
      <c r="E81" s="31">
        <v>1</v>
      </c>
      <c r="F81" s="31">
        <v>0</v>
      </c>
      <c r="G81" s="31">
        <v>0</v>
      </c>
      <c r="H81" s="31">
        <v>1</v>
      </c>
      <c r="I81" s="32">
        <f>IFERROR(Tabell312[[#This Row],[Bifall]]/Tabell312[[#This Row],[Totalt]],0)</f>
        <v>0</v>
      </c>
    </row>
    <row r="82" spans="1:9" ht="15" customHeight="1">
      <c r="A82" s="30" t="s">
        <v>39</v>
      </c>
      <c r="B82" s="31">
        <v>26</v>
      </c>
      <c r="C82" s="31">
        <v>61</v>
      </c>
      <c r="D82" s="31">
        <v>1</v>
      </c>
      <c r="E82" s="31">
        <v>5</v>
      </c>
      <c r="F82" s="31">
        <v>0</v>
      </c>
      <c r="G82" s="31">
        <v>27</v>
      </c>
      <c r="H82" s="31">
        <v>120</v>
      </c>
      <c r="I82" s="32">
        <f>IFERROR(Tabell312[[#This Row],[Bifall]]/Tabell312[[#This Row],[Totalt]],0)</f>
        <v>0.21666666666666667</v>
      </c>
    </row>
    <row r="83" spans="1:9" ht="15" customHeight="1">
      <c r="A83" s="30" t="s">
        <v>40</v>
      </c>
      <c r="B83" s="31">
        <v>52</v>
      </c>
      <c r="C83" s="31">
        <v>8</v>
      </c>
      <c r="D83" s="31">
        <v>14</v>
      </c>
      <c r="E83" s="31">
        <v>8</v>
      </c>
      <c r="F83" s="31">
        <v>0</v>
      </c>
      <c r="G83" s="31">
        <v>18</v>
      </c>
      <c r="H83" s="31">
        <v>100</v>
      </c>
      <c r="I83" s="32">
        <f>IFERROR(Tabell312[[#This Row],[Bifall]]/Tabell312[[#This Row],[Totalt]],0)</f>
        <v>0.52</v>
      </c>
    </row>
    <row r="84" spans="1:9" ht="15" customHeight="1">
      <c r="A84" s="30" t="s">
        <v>128</v>
      </c>
      <c r="B84" s="31">
        <v>0</v>
      </c>
      <c r="C84" s="31">
        <v>1</v>
      </c>
      <c r="D84" s="31">
        <v>0</v>
      </c>
      <c r="E84" s="31">
        <v>0</v>
      </c>
      <c r="F84" s="31">
        <v>0</v>
      </c>
      <c r="G84" s="31">
        <v>0</v>
      </c>
      <c r="H84" s="31">
        <v>1</v>
      </c>
      <c r="I84" s="32">
        <f>IFERROR(Tabell312[[#This Row],[Bifall]]/Tabell312[[#This Row],[Totalt]],0)</f>
        <v>0</v>
      </c>
    </row>
    <row r="85" spans="1:9" ht="15" customHeight="1">
      <c r="A85" s="30" t="s">
        <v>41</v>
      </c>
      <c r="B85" s="31">
        <v>1</v>
      </c>
      <c r="C85" s="31">
        <v>137</v>
      </c>
      <c r="D85" s="31">
        <v>0</v>
      </c>
      <c r="E85" s="31">
        <v>0</v>
      </c>
      <c r="F85" s="31">
        <v>3</v>
      </c>
      <c r="G85" s="31">
        <v>21</v>
      </c>
      <c r="H85" s="31">
        <v>162</v>
      </c>
      <c r="I85" s="32">
        <f>IFERROR(Tabell312[[#This Row],[Bifall]]/Tabell312[[#This Row],[Totalt]],0)</f>
        <v>6.1728395061728392E-3</v>
      </c>
    </row>
    <row r="86" spans="1:9" ht="15" customHeight="1">
      <c r="A86" s="30" t="s">
        <v>129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1</v>
      </c>
      <c r="I86" s="32">
        <f>IFERROR(Tabell312[[#This Row],[Bifall]]/Tabell312[[#This Row],[Totalt]],0)</f>
        <v>0</v>
      </c>
    </row>
    <row r="87" spans="1:9" ht="15" customHeight="1">
      <c r="A87" s="30" t="s">
        <v>130</v>
      </c>
      <c r="B87" s="31">
        <v>0</v>
      </c>
      <c r="C87" s="31">
        <v>2</v>
      </c>
      <c r="D87" s="31">
        <v>0</v>
      </c>
      <c r="E87" s="31">
        <v>0</v>
      </c>
      <c r="F87" s="31">
        <v>0</v>
      </c>
      <c r="G87" s="31">
        <v>2</v>
      </c>
      <c r="H87" s="31">
        <v>4</v>
      </c>
      <c r="I87" s="32">
        <f>IFERROR(Tabell312[[#This Row],[Bifall]]/Tabell312[[#This Row],[Totalt]],0)</f>
        <v>0</v>
      </c>
    </row>
    <row r="88" spans="1:9" ht="15" customHeight="1">
      <c r="A88" s="30" t="s">
        <v>81</v>
      </c>
      <c r="B88" s="31">
        <v>4</v>
      </c>
      <c r="C88" s="31">
        <v>12</v>
      </c>
      <c r="D88" s="31">
        <v>0</v>
      </c>
      <c r="E88" s="31">
        <v>1</v>
      </c>
      <c r="F88" s="31">
        <v>0</v>
      </c>
      <c r="G88" s="31">
        <v>1</v>
      </c>
      <c r="H88" s="31">
        <v>18</v>
      </c>
      <c r="I88" s="32">
        <f>IFERROR(Tabell312[[#This Row],[Bifall]]/Tabell312[[#This Row],[Totalt]],0)</f>
        <v>0.22222222222222221</v>
      </c>
    </row>
    <row r="89" spans="1:9" ht="15" customHeight="1">
      <c r="A89" s="30" t="s">
        <v>42</v>
      </c>
      <c r="B89" s="31">
        <v>29</v>
      </c>
      <c r="C89" s="31">
        <v>134</v>
      </c>
      <c r="D89" s="31">
        <v>9</v>
      </c>
      <c r="E89" s="31">
        <v>27</v>
      </c>
      <c r="F89" s="31">
        <v>0</v>
      </c>
      <c r="G89" s="31">
        <v>35</v>
      </c>
      <c r="H89" s="31">
        <v>234</v>
      </c>
      <c r="I89" s="32">
        <f>IFERROR(Tabell312[[#This Row],[Bifall]]/Tabell312[[#This Row],[Totalt]],0)</f>
        <v>0.12393162393162394</v>
      </c>
    </row>
    <row r="90" spans="1:9" ht="15" customHeight="1">
      <c r="A90" s="30" t="s">
        <v>139</v>
      </c>
      <c r="B90" s="31">
        <v>1</v>
      </c>
      <c r="C90" s="31">
        <v>0</v>
      </c>
      <c r="D90" s="31">
        <v>0</v>
      </c>
      <c r="E90" s="31">
        <v>0</v>
      </c>
      <c r="F90" s="31">
        <v>0</v>
      </c>
      <c r="G90" s="31">
        <v>1</v>
      </c>
      <c r="H90" s="31">
        <v>2</v>
      </c>
      <c r="I90" s="32">
        <f>IFERROR(Tabell312[[#This Row],[Bifall]]/Tabell312[[#This Row],[Totalt]],0)</f>
        <v>0.5</v>
      </c>
    </row>
    <row r="91" spans="1:9" ht="15" customHeight="1">
      <c r="A91" s="30" t="s">
        <v>43</v>
      </c>
      <c r="B91" s="31">
        <v>2</v>
      </c>
      <c r="C91" s="31">
        <v>4</v>
      </c>
      <c r="D91" s="31">
        <v>0</v>
      </c>
      <c r="E91" s="31">
        <v>1</v>
      </c>
      <c r="F91" s="31">
        <v>0</v>
      </c>
      <c r="G91" s="31">
        <v>3</v>
      </c>
      <c r="H91" s="31">
        <v>10</v>
      </c>
      <c r="I91" s="32">
        <f>IFERROR(Tabell312[[#This Row],[Bifall]]/Tabell312[[#This Row],[Totalt]],0)</f>
        <v>0.2</v>
      </c>
    </row>
    <row r="92" spans="1:9" ht="15" customHeight="1">
      <c r="A92" s="30" t="s">
        <v>44</v>
      </c>
      <c r="B92" s="31">
        <v>4</v>
      </c>
      <c r="C92" s="31">
        <v>10</v>
      </c>
      <c r="D92" s="31">
        <v>0</v>
      </c>
      <c r="E92" s="31">
        <v>0</v>
      </c>
      <c r="F92" s="31">
        <v>11</v>
      </c>
      <c r="G92" s="31">
        <v>3</v>
      </c>
      <c r="H92" s="31">
        <v>28</v>
      </c>
      <c r="I92" s="32">
        <f>IFERROR(Tabell312[[#This Row],[Bifall]]/Tabell312[[#This Row],[Totalt]],0)</f>
        <v>0.14285714285714285</v>
      </c>
    </row>
    <row r="93" spans="1:9" ht="15" customHeight="1">
      <c r="A93" s="30" t="s">
        <v>45</v>
      </c>
      <c r="B93" s="31">
        <v>2</v>
      </c>
      <c r="C93" s="31">
        <v>10</v>
      </c>
      <c r="D93" s="31">
        <v>1</v>
      </c>
      <c r="E93" s="31">
        <v>0</v>
      </c>
      <c r="F93" s="31">
        <v>0</v>
      </c>
      <c r="G93" s="31">
        <v>4</v>
      </c>
      <c r="H93" s="31">
        <v>17</v>
      </c>
      <c r="I93" s="32">
        <f>IFERROR(Tabell312[[#This Row],[Bifall]]/Tabell312[[#This Row],[Totalt]],0)</f>
        <v>0.11764705882352941</v>
      </c>
    </row>
    <row r="94" spans="1:9" ht="15" customHeight="1">
      <c r="A94" s="30" t="s">
        <v>46</v>
      </c>
      <c r="B94" s="31">
        <v>63</v>
      </c>
      <c r="C94" s="31">
        <v>60</v>
      </c>
      <c r="D94" s="31">
        <v>11</v>
      </c>
      <c r="E94" s="31">
        <v>12</v>
      </c>
      <c r="F94" s="31">
        <v>0</v>
      </c>
      <c r="G94" s="31">
        <v>37</v>
      </c>
      <c r="H94" s="31">
        <v>183</v>
      </c>
      <c r="I94" s="32">
        <f>IFERROR(Tabell312[[#This Row],[Bifall]]/Tabell312[[#This Row],[Totalt]],0)</f>
        <v>0.34426229508196721</v>
      </c>
    </row>
    <row r="95" spans="1:9" ht="15" customHeight="1">
      <c r="A95" s="30" t="s">
        <v>168</v>
      </c>
      <c r="B95" s="31">
        <v>0</v>
      </c>
      <c r="C95" s="31">
        <v>0</v>
      </c>
      <c r="D95" s="31">
        <v>0</v>
      </c>
      <c r="E95" s="31">
        <v>0</v>
      </c>
      <c r="F95" s="31">
        <v>0</v>
      </c>
      <c r="G95" s="31">
        <v>2</v>
      </c>
      <c r="H95" s="31">
        <v>2</v>
      </c>
      <c r="I95" s="32">
        <f>IFERROR(Tabell312[[#This Row],[Bifall]]/Tabell312[[#This Row],[Totalt]],0)</f>
        <v>0</v>
      </c>
    </row>
    <row r="96" spans="1:9" ht="15" customHeight="1">
      <c r="A96" s="30" t="s">
        <v>47</v>
      </c>
      <c r="B96" s="31">
        <v>3</v>
      </c>
      <c r="C96" s="31">
        <v>13</v>
      </c>
      <c r="D96" s="31">
        <v>0</v>
      </c>
      <c r="E96" s="31">
        <v>3</v>
      </c>
      <c r="F96" s="31">
        <v>0</v>
      </c>
      <c r="G96" s="31">
        <v>3</v>
      </c>
      <c r="H96" s="31">
        <v>22</v>
      </c>
      <c r="I96" s="32">
        <f>IFERROR(Tabell312[[#This Row],[Bifall]]/Tabell312[[#This Row],[Totalt]],0)</f>
        <v>0.13636363636363635</v>
      </c>
    </row>
    <row r="97" spans="1:9" ht="15" customHeight="1">
      <c r="A97" s="30" t="s">
        <v>48</v>
      </c>
      <c r="B97" s="31">
        <v>63</v>
      </c>
      <c r="C97" s="31">
        <v>67</v>
      </c>
      <c r="D97" s="31">
        <v>3</v>
      </c>
      <c r="E97" s="31">
        <v>9</v>
      </c>
      <c r="F97" s="31">
        <v>0</v>
      </c>
      <c r="G97" s="31">
        <v>18</v>
      </c>
      <c r="H97" s="31">
        <v>160</v>
      </c>
      <c r="I97" s="32">
        <f>IFERROR(Tabell312[[#This Row],[Bifall]]/Tabell312[[#This Row],[Totalt]],0)</f>
        <v>0.39374999999999999</v>
      </c>
    </row>
    <row r="98" spans="1:9" ht="15" customHeight="1">
      <c r="A98" s="30" t="s">
        <v>149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1</v>
      </c>
      <c r="H98" s="31">
        <v>1</v>
      </c>
      <c r="I98" s="32">
        <f>IFERROR(Tabell312[[#This Row],[Bifall]]/Tabell312[[#This Row],[Totalt]],0)</f>
        <v>0</v>
      </c>
    </row>
    <row r="99" spans="1:9" ht="15" customHeight="1">
      <c r="A99" s="30" t="s">
        <v>49</v>
      </c>
      <c r="B99" s="31">
        <v>36</v>
      </c>
      <c r="C99" s="31">
        <v>6</v>
      </c>
      <c r="D99" s="31">
        <v>0</v>
      </c>
      <c r="E99" s="31">
        <v>4</v>
      </c>
      <c r="F99" s="31">
        <v>0</v>
      </c>
      <c r="G99" s="31">
        <v>9</v>
      </c>
      <c r="H99" s="31">
        <v>55</v>
      </c>
      <c r="I99" s="32">
        <f>IFERROR(Tabell312[[#This Row],[Bifall]]/Tabell312[[#This Row],[Totalt]],0)</f>
        <v>0.65454545454545454</v>
      </c>
    </row>
    <row r="100" spans="1:9" ht="15" customHeight="1">
      <c r="A100" s="30" t="s">
        <v>89</v>
      </c>
      <c r="B100" s="31">
        <v>0</v>
      </c>
      <c r="C100" s="31">
        <v>4</v>
      </c>
      <c r="D100" s="31">
        <v>0</v>
      </c>
      <c r="E100" s="31">
        <v>2</v>
      </c>
      <c r="F100" s="31">
        <v>0</v>
      </c>
      <c r="G100" s="31">
        <v>0</v>
      </c>
      <c r="H100" s="31">
        <v>6</v>
      </c>
      <c r="I100" s="32">
        <f>IFERROR(Tabell312[[#This Row],[Bifall]]/Tabell312[[#This Row],[Totalt]],0)</f>
        <v>0</v>
      </c>
    </row>
    <row r="101" spans="1:9" ht="15" customHeight="1">
      <c r="A101" s="30" t="s">
        <v>152</v>
      </c>
      <c r="B101" s="31">
        <v>0</v>
      </c>
      <c r="C101" s="31">
        <v>2</v>
      </c>
      <c r="D101" s="31">
        <v>0</v>
      </c>
      <c r="E101" s="31">
        <v>0</v>
      </c>
      <c r="F101" s="31">
        <v>0</v>
      </c>
      <c r="G101" s="31">
        <v>0</v>
      </c>
      <c r="H101" s="31">
        <v>2</v>
      </c>
      <c r="I101" s="32">
        <f>IFERROR(Tabell312[[#This Row],[Bifall]]/Tabell312[[#This Row],[Totalt]],0)</f>
        <v>0</v>
      </c>
    </row>
    <row r="102" spans="1:9" ht="15" customHeight="1">
      <c r="A102" s="30" t="s">
        <v>140</v>
      </c>
      <c r="B102" s="31">
        <v>1</v>
      </c>
      <c r="C102" s="31">
        <v>0</v>
      </c>
      <c r="D102" s="31">
        <v>0</v>
      </c>
      <c r="E102" s="31">
        <v>2</v>
      </c>
      <c r="F102" s="31">
        <v>0</v>
      </c>
      <c r="G102" s="31">
        <v>0</v>
      </c>
      <c r="H102" s="31">
        <v>3</v>
      </c>
      <c r="I102" s="32">
        <f>IFERROR(Tabell312[[#This Row],[Bifall]]/Tabell312[[#This Row],[Totalt]],0)</f>
        <v>0.33333333333333331</v>
      </c>
    </row>
    <row r="103" spans="1:9" ht="15" customHeight="1">
      <c r="A103" s="30" t="s">
        <v>50</v>
      </c>
      <c r="B103" s="31">
        <v>455</v>
      </c>
      <c r="C103" s="31">
        <v>82</v>
      </c>
      <c r="D103" s="31">
        <v>27</v>
      </c>
      <c r="E103" s="31">
        <v>48</v>
      </c>
      <c r="F103" s="31">
        <v>0</v>
      </c>
      <c r="G103" s="31">
        <v>137</v>
      </c>
      <c r="H103" s="31">
        <v>749</v>
      </c>
      <c r="I103" s="32">
        <f>IFERROR(Tabell312[[#This Row],[Bifall]]/Tabell312[[#This Row],[Totalt]],0)</f>
        <v>0.60747663551401865</v>
      </c>
    </row>
    <row r="104" spans="1:9" ht="15" customHeight="1">
      <c r="A104" s="30" t="s">
        <v>51</v>
      </c>
      <c r="B104" s="31">
        <v>0</v>
      </c>
      <c r="C104" s="31">
        <v>11</v>
      </c>
      <c r="D104" s="31">
        <v>0</v>
      </c>
      <c r="E104" s="31">
        <v>1</v>
      </c>
      <c r="F104" s="31">
        <v>0</v>
      </c>
      <c r="G104" s="31">
        <v>11</v>
      </c>
      <c r="H104" s="31">
        <v>23</v>
      </c>
      <c r="I104" s="32">
        <f>IFERROR(Tabell312[[#This Row],[Bifall]]/Tabell312[[#This Row],[Totalt]],0)</f>
        <v>0</v>
      </c>
    </row>
    <row r="105" spans="1:9" ht="15" customHeight="1">
      <c r="A105" s="30" t="s">
        <v>52</v>
      </c>
      <c r="B105" s="31">
        <v>6</v>
      </c>
      <c r="C105" s="31">
        <v>11</v>
      </c>
      <c r="D105" s="31">
        <v>0</v>
      </c>
      <c r="E105" s="31">
        <v>5</v>
      </c>
      <c r="F105" s="31">
        <v>0</v>
      </c>
      <c r="G105" s="31">
        <v>3</v>
      </c>
      <c r="H105" s="31">
        <v>25</v>
      </c>
      <c r="I105" s="32">
        <f>IFERROR(Tabell312[[#This Row],[Bifall]]/Tabell312[[#This Row],[Totalt]],0)</f>
        <v>0.24</v>
      </c>
    </row>
    <row r="106" spans="1:9" ht="15" customHeight="1">
      <c r="A106" s="30" t="s">
        <v>53</v>
      </c>
      <c r="B106" s="31">
        <v>0</v>
      </c>
      <c r="C106" s="31">
        <v>2</v>
      </c>
      <c r="D106" s="31">
        <v>0</v>
      </c>
      <c r="E106" s="31">
        <v>0</v>
      </c>
      <c r="F106" s="31">
        <v>0</v>
      </c>
      <c r="G106" s="31">
        <v>4</v>
      </c>
      <c r="H106" s="31">
        <v>6</v>
      </c>
      <c r="I106" s="32">
        <f>IFERROR(Tabell312[[#This Row],[Bifall]]/Tabell312[[#This Row],[Totalt]],0)</f>
        <v>0</v>
      </c>
    </row>
    <row r="107" spans="1:9" ht="15" customHeight="1">
      <c r="A107" s="30" t="s">
        <v>163</v>
      </c>
      <c r="B107" s="31">
        <v>1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1</v>
      </c>
      <c r="I107" s="32">
        <f>IFERROR(Tabell312[[#This Row],[Bifall]]/Tabell312[[#This Row],[Totalt]],0)</f>
        <v>1</v>
      </c>
    </row>
    <row r="108" spans="1:9" ht="15" customHeight="1">
      <c r="A108" s="30" t="s">
        <v>153</v>
      </c>
      <c r="B108" s="31">
        <v>0</v>
      </c>
      <c r="C108" s="31">
        <v>1</v>
      </c>
      <c r="D108" s="31">
        <v>0</v>
      </c>
      <c r="E108" s="31">
        <v>0</v>
      </c>
      <c r="F108" s="31">
        <v>0</v>
      </c>
      <c r="G108" s="31">
        <v>0</v>
      </c>
      <c r="H108" s="31">
        <v>1</v>
      </c>
      <c r="I108" s="32">
        <f>IFERROR(Tabell312[[#This Row],[Bifall]]/Tabell312[[#This Row],[Totalt]],0)</f>
        <v>0</v>
      </c>
    </row>
    <row r="109" spans="1:9" ht="15" customHeight="1">
      <c r="A109" s="30" t="s">
        <v>54</v>
      </c>
      <c r="B109" s="31">
        <v>11</v>
      </c>
      <c r="C109" s="31">
        <v>18</v>
      </c>
      <c r="D109" s="31">
        <v>1</v>
      </c>
      <c r="E109" s="31">
        <v>12</v>
      </c>
      <c r="F109" s="31">
        <v>1</v>
      </c>
      <c r="G109" s="31">
        <v>11</v>
      </c>
      <c r="H109" s="31">
        <v>54</v>
      </c>
      <c r="I109" s="32">
        <f>IFERROR(Tabell312[[#This Row],[Bifall]]/Tabell312[[#This Row],[Totalt]],0)</f>
        <v>0.20370370370370369</v>
      </c>
    </row>
    <row r="110" spans="1:9" ht="15" customHeight="1">
      <c r="A110" s="30" t="s">
        <v>55</v>
      </c>
      <c r="B110" s="31">
        <v>90</v>
      </c>
      <c r="C110" s="31">
        <v>188</v>
      </c>
      <c r="D110" s="31">
        <v>0</v>
      </c>
      <c r="E110" s="31">
        <v>45</v>
      </c>
      <c r="F110" s="31">
        <v>0</v>
      </c>
      <c r="G110" s="31">
        <v>40</v>
      </c>
      <c r="H110" s="31">
        <v>363</v>
      </c>
      <c r="I110" s="32">
        <f>IFERROR(Tabell312[[#This Row],[Bifall]]/Tabell312[[#This Row],[Totalt]],0)</f>
        <v>0.24793388429752067</v>
      </c>
    </row>
    <row r="111" spans="1:9" ht="15" customHeight="1">
      <c r="A111" s="30" t="s">
        <v>131</v>
      </c>
      <c r="B111" s="31">
        <v>2</v>
      </c>
      <c r="C111" s="31">
        <v>4</v>
      </c>
      <c r="D111" s="31">
        <v>0</v>
      </c>
      <c r="E111" s="31">
        <v>0</v>
      </c>
      <c r="F111" s="31">
        <v>0</v>
      </c>
      <c r="G111" s="31">
        <v>2</v>
      </c>
      <c r="H111" s="31">
        <v>8</v>
      </c>
      <c r="I111" s="32">
        <f>IFERROR(Tabell312[[#This Row],[Bifall]]/Tabell312[[#This Row],[Totalt]],0)</f>
        <v>0.25</v>
      </c>
    </row>
    <row r="112" spans="1:9" ht="15" customHeight="1">
      <c r="A112" s="30" t="s">
        <v>154</v>
      </c>
      <c r="B112" s="31"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v>1</v>
      </c>
      <c r="H112" s="31">
        <v>1</v>
      </c>
      <c r="I112" s="32">
        <f>IFERROR(Tabell312[[#This Row],[Bifall]]/Tabell312[[#This Row],[Totalt]],0)</f>
        <v>0</v>
      </c>
    </row>
    <row r="113" spans="1:9" ht="15" customHeight="1">
      <c r="A113" s="30" t="s">
        <v>56</v>
      </c>
      <c r="B113" s="31">
        <v>47</v>
      </c>
      <c r="C113" s="31">
        <v>71</v>
      </c>
      <c r="D113" s="31">
        <v>0</v>
      </c>
      <c r="E113" s="31">
        <v>12</v>
      </c>
      <c r="F113" s="31">
        <v>0</v>
      </c>
      <c r="G113" s="31">
        <v>5</v>
      </c>
      <c r="H113" s="31">
        <v>135</v>
      </c>
      <c r="I113" s="32">
        <f>IFERROR(Tabell312[[#This Row],[Bifall]]/Tabell312[[#This Row],[Totalt]],0)</f>
        <v>0.34814814814814815</v>
      </c>
    </row>
    <row r="114" spans="1:9" ht="15" customHeight="1">
      <c r="A114" s="30" t="s">
        <v>57</v>
      </c>
      <c r="B114" s="31">
        <v>853</v>
      </c>
      <c r="C114" s="31">
        <v>65</v>
      </c>
      <c r="D114" s="31">
        <v>0</v>
      </c>
      <c r="E114" s="31">
        <v>0</v>
      </c>
      <c r="F114" s="31">
        <v>0</v>
      </c>
      <c r="G114" s="31">
        <v>213</v>
      </c>
      <c r="H114" s="31">
        <v>1131</v>
      </c>
      <c r="I114" s="32">
        <f>IFERROR(Tabell312[[#This Row],[Bifall]]/Tabell312[[#This Row],[Totalt]],0)</f>
        <v>0.7541998231653404</v>
      </c>
    </row>
    <row r="115" spans="1:9" ht="15" customHeight="1">
      <c r="A115" s="30" t="s">
        <v>58</v>
      </c>
      <c r="B115" s="31">
        <v>1</v>
      </c>
      <c r="C115" s="31">
        <v>0</v>
      </c>
      <c r="D115" s="31">
        <v>0</v>
      </c>
      <c r="E115" s="31">
        <v>1</v>
      </c>
      <c r="F115" s="31">
        <v>0</v>
      </c>
      <c r="G115" s="31">
        <v>4</v>
      </c>
      <c r="H115" s="31">
        <v>6</v>
      </c>
      <c r="I115" s="32">
        <f>IFERROR(Tabell312[[#This Row],[Bifall]]/Tabell312[[#This Row],[Totalt]],0)</f>
        <v>0.16666666666666666</v>
      </c>
    </row>
    <row r="116" spans="1:9" ht="15" customHeight="1">
      <c r="A116" s="30" t="s">
        <v>155</v>
      </c>
      <c r="B116" s="31">
        <v>0</v>
      </c>
      <c r="C116" s="31">
        <v>2</v>
      </c>
      <c r="D116" s="31">
        <v>0</v>
      </c>
      <c r="E116" s="31">
        <v>0</v>
      </c>
      <c r="F116" s="31">
        <v>0</v>
      </c>
      <c r="G116" s="31">
        <v>0</v>
      </c>
      <c r="H116" s="31">
        <v>2</v>
      </c>
      <c r="I116" s="32">
        <f>IFERROR(Tabell312[[#This Row],[Bifall]]/Tabell312[[#This Row],[Totalt]],0)</f>
        <v>0</v>
      </c>
    </row>
    <row r="117" spans="1:9" ht="15" customHeight="1">
      <c r="A117" s="30" t="s">
        <v>169</v>
      </c>
      <c r="B117" s="31">
        <v>0</v>
      </c>
      <c r="C117" s="31">
        <v>1</v>
      </c>
      <c r="D117" s="31">
        <v>0</v>
      </c>
      <c r="E117" s="31">
        <v>0</v>
      </c>
      <c r="F117" s="31">
        <v>0</v>
      </c>
      <c r="G117" s="31">
        <v>0</v>
      </c>
      <c r="H117" s="31">
        <v>1</v>
      </c>
      <c r="I117" s="32">
        <f>IFERROR(Tabell312[[#This Row],[Bifall]]/Tabell312[[#This Row],[Totalt]],0)</f>
        <v>0</v>
      </c>
    </row>
    <row r="118" spans="1:9" ht="15" customHeight="1">
      <c r="A118" s="30" t="s">
        <v>59</v>
      </c>
      <c r="B118" s="31">
        <v>2</v>
      </c>
      <c r="C118" s="31">
        <v>10</v>
      </c>
      <c r="D118" s="31">
        <v>0</v>
      </c>
      <c r="E118" s="31">
        <v>0</v>
      </c>
      <c r="F118" s="31">
        <v>1</v>
      </c>
      <c r="G118" s="31">
        <v>3</v>
      </c>
      <c r="H118" s="31">
        <v>16</v>
      </c>
      <c r="I118" s="32">
        <f>IFERROR(Tabell312[[#This Row],[Bifall]]/Tabell312[[#This Row],[Totalt]],0)</f>
        <v>0.125</v>
      </c>
    </row>
    <row r="119" spans="1:9" ht="15" customHeight="1">
      <c r="A119" s="30" t="s">
        <v>60</v>
      </c>
      <c r="B119" s="31">
        <v>14</v>
      </c>
      <c r="C119" s="31">
        <v>421</v>
      </c>
      <c r="D119" s="31">
        <v>0</v>
      </c>
      <c r="E119" s="31">
        <v>55</v>
      </c>
      <c r="F119" s="31">
        <v>5</v>
      </c>
      <c r="G119" s="31">
        <v>35</v>
      </c>
      <c r="H119" s="31">
        <v>530</v>
      </c>
      <c r="I119" s="32">
        <f>IFERROR(Tabell312[[#This Row],[Bifall]]/Tabell312[[#This Row],[Totalt]],0)</f>
        <v>2.6415094339622643E-2</v>
      </c>
    </row>
    <row r="120" spans="1:9" ht="15" customHeight="1">
      <c r="A120" s="30" t="s">
        <v>61</v>
      </c>
      <c r="B120" s="31">
        <v>4</v>
      </c>
      <c r="C120" s="31">
        <v>43</v>
      </c>
      <c r="D120" s="31">
        <v>0</v>
      </c>
      <c r="E120" s="31">
        <v>0</v>
      </c>
      <c r="F120" s="31">
        <v>1</v>
      </c>
      <c r="G120" s="31">
        <v>4</v>
      </c>
      <c r="H120" s="31">
        <v>52</v>
      </c>
      <c r="I120" s="32">
        <f>IFERROR(Tabell312[[#This Row],[Bifall]]/Tabell312[[#This Row],[Totalt]],0)</f>
        <v>7.6923076923076927E-2</v>
      </c>
    </row>
    <row r="121" spans="1:9" ht="15" customHeight="1">
      <c r="A121" s="30" t="s">
        <v>62</v>
      </c>
      <c r="B121" s="31">
        <v>3</v>
      </c>
      <c r="C121" s="31">
        <v>15</v>
      </c>
      <c r="D121" s="31">
        <v>0</v>
      </c>
      <c r="E121" s="31">
        <v>1</v>
      </c>
      <c r="F121" s="31">
        <v>0</v>
      </c>
      <c r="G121" s="31">
        <v>1</v>
      </c>
      <c r="H121" s="31">
        <v>20</v>
      </c>
      <c r="I121" s="32">
        <f>IFERROR(Tabell312[[#This Row],[Bifall]]/Tabell312[[#This Row],[Totalt]],0)</f>
        <v>0.15</v>
      </c>
    </row>
    <row r="122" spans="1:9" ht="15" customHeight="1">
      <c r="A122" s="30" t="s">
        <v>63</v>
      </c>
      <c r="B122" s="31">
        <v>3</v>
      </c>
      <c r="C122" s="31">
        <v>2</v>
      </c>
      <c r="D122" s="31">
        <v>0</v>
      </c>
      <c r="E122" s="31">
        <v>0</v>
      </c>
      <c r="F122" s="31">
        <v>0</v>
      </c>
      <c r="G122" s="31">
        <v>0</v>
      </c>
      <c r="H122" s="31">
        <v>5</v>
      </c>
      <c r="I122" s="32">
        <f>IFERROR(Tabell312[[#This Row],[Bifall]]/Tabell312[[#This Row],[Totalt]],0)</f>
        <v>0.6</v>
      </c>
    </row>
    <row r="123" spans="1:9" ht="15" customHeight="1">
      <c r="A123" s="30" t="s">
        <v>141</v>
      </c>
      <c r="B123" s="31">
        <v>0</v>
      </c>
      <c r="C123" s="31">
        <v>1</v>
      </c>
      <c r="D123" s="31">
        <v>0</v>
      </c>
      <c r="E123" s="31">
        <v>1</v>
      </c>
      <c r="F123" s="31">
        <v>0</v>
      </c>
      <c r="G123" s="31">
        <v>1</v>
      </c>
      <c r="H123" s="31">
        <v>3</v>
      </c>
      <c r="I123" s="32">
        <f>IFERROR(Tabell312[[#This Row],[Bifall]]/Tabell312[[#This Row],[Totalt]],0)</f>
        <v>0</v>
      </c>
    </row>
    <row r="124" spans="1:9" ht="15" customHeight="1">
      <c r="A124" s="30" t="s">
        <v>0</v>
      </c>
      <c r="B124" s="31">
        <v>2883</v>
      </c>
      <c r="C124" s="31">
        <v>3952</v>
      </c>
      <c r="D124" s="31">
        <v>146</v>
      </c>
      <c r="E124" s="31">
        <v>599</v>
      </c>
      <c r="F124" s="31">
        <v>127</v>
      </c>
      <c r="G124" s="31">
        <v>1405</v>
      </c>
      <c r="H124" s="31">
        <v>9112</v>
      </c>
      <c r="I124" s="32">
        <f>IFERROR(Tabell312[[#This Row],[Bifall]]/Tabell312[[#This Row],[Totalt]],0)</f>
        <v>0.3163959613696225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97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3505</v>
      </c>
      <c r="C4" s="5">
        <v>303</v>
      </c>
      <c r="D4" s="5">
        <v>162</v>
      </c>
      <c r="E4" s="5">
        <v>3970</v>
      </c>
      <c r="F4" s="6">
        <f>Tabell3123[[#This Row],[Bifall]]/Tabell3123[[#This Row],[Totalt]]</f>
        <v>0.88287153652392947</v>
      </c>
    </row>
    <row r="5" spans="1:6" ht="15" customHeight="1">
      <c r="A5" s="4" t="s">
        <v>2</v>
      </c>
      <c r="B5" s="5">
        <v>15</v>
      </c>
      <c r="C5" s="5">
        <v>0</v>
      </c>
      <c r="D5" s="5">
        <v>0</v>
      </c>
      <c r="E5" s="5">
        <v>15</v>
      </c>
      <c r="F5" s="6">
        <f>Tabell3123[[#This Row],[Bifall]]/Tabell3123[[#This Row],[Totalt]]</f>
        <v>1</v>
      </c>
    </row>
    <row r="6" spans="1:6" ht="15" customHeight="1">
      <c r="A6" s="4" t="s">
        <v>3</v>
      </c>
      <c r="B6" s="5">
        <v>19</v>
      </c>
      <c r="C6" s="5">
        <v>1</v>
      </c>
      <c r="D6" s="5">
        <v>0</v>
      </c>
      <c r="E6" s="5">
        <v>20</v>
      </c>
      <c r="F6" s="6">
        <f>Tabell3123[[#This Row],[Bifall]]/Tabell3123[[#This Row],[Totalt]]</f>
        <v>0.95</v>
      </c>
    </row>
    <row r="7" spans="1:6" ht="15" customHeight="1">
      <c r="A7" s="4" t="s">
        <v>78</v>
      </c>
      <c r="B7" s="5">
        <v>7</v>
      </c>
      <c r="C7" s="5">
        <v>0</v>
      </c>
      <c r="D7" s="5">
        <v>0</v>
      </c>
      <c r="E7" s="5">
        <v>7</v>
      </c>
      <c r="F7" s="6">
        <f>Tabell3123[[#This Row],[Bifall]]/Tabell3123[[#This Row],[Totalt]]</f>
        <v>1</v>
      </c>
    </row>
    <row r="8" spans="1:6" ht="15" customHeight="1">
      <c r="A8" s="4" t="s">
        <v>4</v>
      </c>
      <c r="B8" s="5">
        <v>25</v>
      </c>
      <c r="C8" s="5">
        <v>4</v>
      </c>
      <c r="D8" s="5">
        <v>2</v>
      </c>
      <c r="E8" s="5">
        <v>31</v>
      </c>
      <c r="F8" s="6">
        <f>Tabell3123[[#This Row],[Bifall]]/Tabell3123[[#This Row],[Totalt]]</f>
        <v>0.80645161290322576</v>
      </c>
    </row>
    <row r="9" spans="1:6" ht="15" customHeight="1">
      <c r="A9" s="4" t="s">
        <v>5</v>
      </c>
      <c r="B9" s="5">
        <v>60</v>
      </c>
      <c r="C9" s="5">
        <v>2</v>
      </c>
      <c r="D9" s="5">
        <v>4</v>
      </c>
      <c r="E9" s="5">
        <v>66</v>
      </c>
      <c r="F9" s="6">
        <f>Tabell3123[[#This Row],[Bifall]]/Tabell3123[[#This Row],[Totalt]]</f>
        <v>0.90909090909090906</v>
      </c>
    </row>
    <row r="10" spans="1:6" ht="15" customHeight="1">
      <c r="A10" s="4" t="s">
        <v>132</v>
      </c>
      <c r="B10" s="5">
        <v>1</v>
      </c>
      <c r="C10" s="5">
        <v>0</v>
      </c>
      <c r="D10" s="5">
        <v>0</v>
      </c>
      <c r="E10" s="5">
        <v>1</v>
      </c>
      <c r="F10" s="6">
        <f>Tabell3123[[#This Row],[Bifall]]/Tabell3123[[#This Row],[Totalt]]</f>
        <v>1</v>
      </c>
    </row>
    <row r="11" spans="1:6" ht="15" customHeight="1">
      <c r="A11" s="4" t="s">
        <v>6</v>
      </c>
      <c r="B11" s="5">
        <v>59</v>
      </c>
      <c r="C11" s="5">
        <v>1</v>
      </c>
      <c r="D11" s="5">
        <v>2</v>
      </c>
      <c r="E11" s="5">
        <v>62</v>
      </c>
      <c r="F11" s="6">
        <f>Tabell3123[[#This Row],[Bifall]]/Tabell3123[[#This Row],[Totalt]]</f>
        <v>0.95161290322580649</v>
      </c>
    </row>
    <row r="12" spans="1:6" ht="15" customHeight="1">
      <c r="A12" s="4" t="s">
        <v>7</v>
      </c>
      <c r="B12" s="5">
        <v>10</v>
      </c>
      <c r="C12" s="5">
        <v>0</v>
      </c>
      <c r="D12" s="5">
        <v>0</v>
      </c>
      <c r="E12" s="5">
        <v>10</v>
      </c>
      <c r="F12" s="6">
        <f>Tabell3123[[#This Row],[Bifall]]/Tabell3123[[#This Row],[Totalt]]</f>
        <v>1</v>
      </c>
    </row>
    <row r="13" spans="1:6" ht="15" customHeight="1">
      <c r="A13" s="4" t="s">
        <v>112</v>
      </c>
      <c r="B13" s="5">
        <v>3</v>
      </c>
      <c r="C13" s="5">
        <v>0</v>
      </c>
      <c r="D13" s="5">
        <v>0</v>
      </c>
      <c r="E13" s="5">
        <v>3</v>
      </c>
      <c r="F13" s="6">
        <f>Tabell3123[[#This Row],[Bifall]]/Tabell3123[[#This Row],[Totalt]]</f>
        <v>1</v>
      </c>
    </row>
    <row r="14" spans="1:6" ht="15" customHeight="1">
      <c r="A14" s="4" t="s">
        <v>9</v>
      </c>
      <c r="B14" s="5">
        <v>5</v>
      </c>
      <c r="C14" s="5">
        <v>0</v>
      </c>
      <c r="D14" s="5">
        <v>0</v>
      </c>
      <c r="E14" s="5">
        <v>5</v>
      </c>
      <c r="F14" s="6">
        <f>Tabell3123[[#This Row],[Bifall]]/Tabell3123[[#This Row],[Totalt]]</f>
        <v>1</v>
      </c>
    </row>
    <row r="15" spans="1:6" ht="15" customHeight="1">
      <c r="A15" s="4" t="s">
        <v>116</v>
      </c>
      <c r="B15" s="5">
        <v>3</v>
      </c>
      <c r="C15" s="5">
        <v>0</v>
      </c>
      <c r="D15" s="5">
        <v>0</v>
      </c>
      <c r="E15" s="5">
        <v>3</v>
      </c>
      <c r="F15" s="6">
        <f>Tabell3123[[#This Row],[Bifall]]/Tabell3123[[#This Row],[Totalt]]</f>
        <v>1</v>
      </c>
    </row>
    <row r="16" spans="1:6" ht="15" customHeight="1">
      <c r="A16" s="4" t="s">
        <v>164</v>
      </c>
      <c r="B16" s="5">
        <v>1</v>
      </c>
      <c r="C16" s="5">
        <v>0</v>
      </c>
      <c r="D16" s="5">
        <v>0</v>
      </c>
      <c r="E16" s="5">
        <v>1</v>
      </c>
      <c r="F16" s="6">
        <f>Tabell3123[[#This Row],[Bifall]]/Tabell3123[[#This Row],[Totalt]]</f>
        <v>1</v>
      </c>
    </row>
    <row r="17" spans="1:6" ht="15" customHeight="1">
      <c r="A17" s="4" t="s">
        <v>10</v>
      </c>
      <c r="B17" s="5">
        <v>78</v>
      </c>
      <c r="C17" s="5">
        <v>1</v>
      </c>
      <c r="D17" s="5">
        <v>0</v>
      </c>
      <c r="E17" s="5">
        <v>79</v>
      </c>
      <c r="F17" s="6">
        <f>Tabell3123[[#This Row],[Bifall]]/Tabell3123[[#This Row],[Totalt]]</f>
        <v>0.98734177215189878</v>
      </c>
    </row>
    <row r="18" spans="1:6" ht="15" customHeight="1">
      <c r="A18" s="4" t="s">
        <v>11</v>
      </c>
      <c r="B18" s="5">
        <v>1</v>
      </c>
      <c r="C18" s="5">
        <v>0</v>
      </c>
      <c r="D18" s="5">
        <v>0</v>
      </c>
      <c r="E18" s="5">
        <v>1</v>
      </c>
      <c r="F18" s="6">
        <f>Tabell3123[[#This Row],[Bifall]]/Tabell3123[[#This Row],[Totalt]]</f>
        <v>1</v>
      </c>
    </row>
    <row r="19" spans="1:6" ht="15" customHeight="1">
      <c r="A19" s="4" t="s">
        <v>12</v>
      </c>
      <c r="B19" s="5">
        <v>10</v>
      </c>
      <c r="C19" s="5">
        <v>1</v>
      </c>
      <c r="D19" s="5">
        <v>4</v>
      </c>
      <c r="E19" s="5">
        <v>15</v>
      </c>
      <c r="F19" s="6">
        <f>Tabell3123[[#This Row],[Bifall]]/Tabell3123[[#This Row],[Totalt]]</f>
        <v>0.66666666666666663</v>
      </c>
    </row>
    <row r="20" spans="1:6" ht="15" customHeight="1">
      <c r="A20" s="4" t="s">
        <v>113</v>
      </c>
      <c r="B20" s="5">
        <v>0</v>
      </c>
      <c r="C20" s="5">
        <v>0</v>
      </c>
      <c r="D20" s="5">
        <v>3</v>
      </c>
      <c r="E20" s="5">
        <v>3</v>
      </c>
      <c r="F20" s="6">
        <f>Tabell3123[[#This Row],[Bifall]]/Tabell3123[[#This Row],[Totalt]]</f>
        <v>0</v>
      </c>
    </row>
    <row r="21" spans="1:6" ht="15" customHeight="1">
      <c r="A21" s="4" t="s">
        <v>13</v>
      </c>
      <c r="B21" s="5">
        <v>50</v>
      </c>
      <c r="C21" s="5">
        <v>0</v>
      </c>
      <c r="D21" s="5">
        <v>2</v>
      </c>
      <c r="E21" s="5">
        <v>52</v>
      </c>
      <c r="F21" s="6">
        <f>Tabell3123[[#This Row],[Bifall]]/Tabell3123[[#This Row],[Totalt]]</f>
        <v>0.96153846153846156</v>
      </c>
    </row>
    <row r="22" spans="1:6" ht="15" customHeight="1">
      <c r="A22" s="4" t="s">
        <v>14</v>
      </c>
      <c r="B22" s="5">
        <v>8</v>
      </c>
      <c r="C22" s="5">
        <v>1</v>
      </c>
      <c r="D22" s="5">
        <v>1</v>
      </c>
      <c r="E22" s="5">
        <v>10</v>
      </c>
      <c r="F22" s="6">
        <f>Tabell3123[[#This Row],[Bifall]]/Tabell3123[[#This Row],[Totalt]]</f>
        <v>0.8</v>
      </c>
    </row>
    <row r="23" spans="1:6" ht="15" customHeight="1">
      <c r="A23" s="4" t="s">
        <v>15</v>
      </c>
      <c r="B23" s="5">
        <v>98</v>
      </c>
      <c r="C23" s="5">
        <v>1</v>
      </c>
      <c r="D23" s="5">
        <v>5</v>
      </c>
      <c r="E23" s="5">
        <v>104</v>
      </c>
      <c r="F23" s="6">
        <f>Tabell3123[[#This Row],[Bifall]]/Tabell3123[[#This Row],[Totalt]]</f>
        <v>0.94230769230769229</v>
      </c>
    </row>
    <row r="24" spans="1:6" ht="15" customHeight="1">
      <c r="A24" s="4" t="s">
        <v>16</v>
      </c>
      <c r="B24" s="5">
        <v>28</v>
      </c>
      <c r="C24" s="5">
        <v>0</v>
      </c>
      <c r="D24" s="5">
        <v>2</v>
      </c>
      <c r="E24" s="5">
        <v>30</v>
      </c>
      <c r="F24" s="6">
        <f>Tabell3123[[#This Row],[Bifall]]/Tabell3123[[#This Row],[Totalt]]</f>
        <v>0.93333333333333335</v>
      </c>
    </row>
    <row r="25" spans="1:6" ht="15" customHeight="1">
      <c r="A25" s="4" t="s">
        <v>120</v>
      </c>
      <c r="B25" s="5">
        <v>2</v>
      </c>
      <c r="C25" s="5">
        <v>0</v>
      </c>
      <c r="D25" s="5">
        <v>0</v>
      </c>
      <c r="E25" s="5">
        <v>2</v>
      </c>
      <c r="F25" s="6">
        <f>Tabell3123[[#This Row],[Bifall]]/Tabell3123[[#This Row],[Totalt]]</f>
        <v>1</v>
      </c>
    </row>
    <row r="26" spans="1:6" ht="15" customHeight="1">
      <c r="A26" s="4" t="s">
        <v>17</v>
      </c>
      <c r="B26" s="5">
        <v>2600</v>
      </c>
      <c r="C26" s="5">
        <v>20</v>
      </c>
      <c r="D26" s="5">
        <v>100</v>
      </c>
      <c r="E26" s="5">
        <v>2720</v>
      </c>
      <c r="F26" s="6">
        <f>Tabell3123[[#This Row],[Bifall]]/Tabell3123[[#This Row],[Totalt]]</f>
        <v>0.95588235294117652</v>
      </c>
    </row>
    <row r="27" spans="1:6" ht="15" customHeight="1">
      <c r="A27" s="4" t="s">
        <v>146</v>
      </c>
      <c r="B27" s="5">
        <v>1</v>
      </c>
      <c r="C27" s="5">
        <v>0</v>
      </c>
      <c r="D27" s="5">
        <v>0</v>
      </c>
      <c r="E27" s="5">
        <v>1</v>
      </c>
      <c r="F27" s="6">
        <f>Tabell3123[[#This Row],[Bifall]]/Tabell3123[[#This Row],[Totalt]]</f>
        <v>1</v>
      </c>
    </row>
    <row r="28" spans="1:6" ht="15" customHeight="1">
      <c r="A28" s="4" t="s">
        <v>18</v>
      </c>
      <c r="B28" s="5">
        <v>398</v>
      </c>
      <c r="C28" s="5">
        <v>27</v>
      </c>
      <c r="D28" s="5">
        <v>18</v>
      </c>
      <c r="E28" s="5">
        <v>443</v>
      </c>
      <c r="F28" s="6">
        <f>Tabell3123[[#This Row],[Bifall]]/Tabell3123[[#This Row],[Totalt]]</f>
        <v>0.89841986455981937</v>
      </c>
    </row>
    <row r="29" spans="1:6" ht="15" customHeight="1">
      <c r="A29" s="4" t="s">
        <v>121</v>
      </c>
      <c r="B29" s="5">
        <v>1</v>
      </c>
      <c r="C29" s="5">
        <v>2</v>
      </c>
      <c r="D29" s="5">
        <v>1</v>
      </c>
      <c r="E29" s="5">
        <v>4</v>
      </c>
      <c r="F29" s="6">
        <f>Tabell3123[[#This Row],[Bifall]]/Tabell3123[[#This Row],[Totalt]]</f>
        <v>0.25</v>
      </c>
    </row>
    <row r="30" spans="1:6" ht="15" customHeight="1">
      <c r="A30" s="4" t="s">
        <v>19</v>
      </c>
      <c r="B30" s="5">
        <v>27</v>
      </c>
      <c r="C30" s="5">
        <v>0</v>
      </c>
      <c r="D30" s="5">
        <v>2</v>
      </c>
      <c r="E30" s="5">
        <v>29</v>
      </c>
      <c r="F30" s="6">
        <f>Tabell3123[[#This Row],[Bifall]]/Tabell3123[[#This Row],[Totalt]]</f>
        <v>0.93103448275862066</v>
      </c>
    </row>
    <row r="31" spans="1:6" ht="15" customHeight="1">
      <c r="A31" s="4" t="s">
        <v>20</v>
      </c>
      <c r="B31" s="5">
        <v>5</v>
      </c>
      <c r="C31" s="5">
        <v>0</v>
      </c>
      <c r="D31" s="5">
        <v>1</v>
      </c>
      <c r="E31" s="5">
        <v>6</v>
      </c>
      <c r="F31" s="6">
        <f>Tabell3123[[#This Row],[Bifall]]/Tabell3123[[#This Row],[Totalt]]</f>
        <v>0.83333333333333337</v>
      </c>
    </row>
    <row r="32" spans="1:6" ht="15" customHeight="1">
      <c r="A32" s="4" t="s">
        <v>21</v>
      </c>
      <c r="B32" s="5">
        <v>5</v>
      </c>
      <c r="C32" s="5">
        <v>0</v>
      </c>
      <c r="D32" s="5">
        <v>1</v>
      </c>
      <c r="E32" s="5">
        <v>6</v>
      </c>
      <c r="F32" s="6">
        <f>Tabell3123[[#This Row],[Bifall]]/Tabell3123[[#This Row],[Totalt]]</f>
        <v>0.83333333333333337</v>
      </c>
    </row>
    <row r="33" spans="1:6" ht="15" customHeight="1">
      <c r="A33" s="4" t="s">
        <v>147</v>
      </c>
      <c r="B33" s="5">
        <v>1</v>
      </c>
      <c r="C33" s="5">
        <v>1</v>
      </c>
      <c r="D33" s="5">
        <v>0</v>
      </c>
      <c r="E33" s="5">
        <v>2</v>
      </c>
      <c r="F33" s="6">
        <f>Tabell3123[[#This Row],[Bifall]]/Tabell3123[[#This Row],[Totalt]]</f>
        <v>0.5</v>
      </c>
    </row>
    <row r="34" spans="1:6" ht="15" customHeight="1">
      <c r="A34" s="4" t="s">
        <v>123</v>
      </c>
      <c r="B34" s="5">
        <v>7</v>
      </c>
      <c r="C34" s="5">
        <v>0</v>
      </c>
      <c r="D34" s="5">
        <v>1</v>
      </c>
      <c r="E34" s="5">
        <v>8</v>
      </c>
      <c r="F34" s="6">
        <f>Tabell3123[[#This Row],[Bifall]]/Tabell3123[[#This Row],[Totalt]]</f>
        <v>0.875</v>
      </c>
    </row>
    <row r="35" spans="1:6" ht="15" customHeight="1">
      <c r="A35" s="4" t="s">
        <v>124</v>
      </c>
      <c r="B35" s="5">
        <v>4</v>
      </c>
      <c r="C35" s="5">
        <v>0</v>
      </c>
      <c r="D35" s="5">
        <v>0</v>
      </c>
      <c r="E35" s="5">
        <v>4</v>
      </c>
      <c r="F35" s="6">
        <f>Tabell3123[[#This Row],[Bifall]]/Tabell3123[[#This Row],[Totalt]]</f>
        <v>1</v>
      </c>
    </row>
    <row r="36" spans="1:6" ht="15" customHeight="1">
      <c r="A36" s="4" t="s">
        <v>74</v>
      </c>
      <c r="B36" s="5">
        <v>5</v>
      </c>
      <c r="C36" s="5">
        <v>0</v>
      </c>
      <c r="D36" s="5">
        <v>1</v>
      </c>
      <c r="E36" s="5">
        <v>6</v>
      </c>
      <c r="F36" s="6">
        <f>Tabell3123[[#This Row],[Bifall]]/Tabell3123[[#This Row],[Totalt]]</f>
        <v>0.83333333333333337</v>
      </c>
    </row>
    <row r="37" spans="1:6" ht="15" customHeight="1">
      <c r="A37" s="4" t="s">
        <v>22</v>
      </c>
      <c r="B37" s="5">
        <v>1233</v>
      </c>
      <c r="C37" s="5">
        <v>32</v>
      </c>
      <c r="D37" s="5">
        <v>44</v>
      </c>
      <c r="E37" s="5">
        <v>1309</v>
      </c>
      <c r="F37" s="6">
        <f>Tabell3123[[#This Row],[Bifall]]/Tabell3123[[#This Row],[Totalt]]</f>
        <v>0.9419404125286478</v>
      </c>
    </row>
    <row r="38" spans="1:6" ht="15" customHeight="1">
      <c r="A38" s="4" t="s">
        <v>23</v>
      </c>
      <c r="B38" s="5">
        <v>1227</v>
      </c>
      <c r="C38" s="5">
        <v>18</v>
      </c>
      <c r="D38" s="5">
        <v>18</v>
      </c>
      <c r="E38" s="5">
        <v>1263</v>
      </c>
      <c r="F38" s="6">
        <f>Tabell3123[[#This Row],[Bifall]]/Tabell3123[[#This Row],[Totalt]]</f>
        <v>0.97149643705463185</v>
      </c>
    </row>
    <row r="39" spans="1:6" ht="15" customHeight="1">
      <c r="A39" s="4" t="s">
        <v>148</v>
      </c>
      <c r="B39" s="5">
        <v>2</v>
      </c>
      <c r="C39" s="5">
        <v>0</v>
      </c>
      <c r="D39" s="5">
        <v>0</v>
      </c>
      <c r="E39" s="5">
        <v>2</v>
      </c>
      <c r="F39" s="6">
        <f>Tabell3123[[#This Row],[Bifall]]/Tabell3123[[#This Row],[Totalt]]</f>
        <v>1</v>
      </c>
    </row>
    <row r="40" spans="1:6" ht="15" customHeight="1">
      <c r="A40" s="11" t="s">
        <v>142</v>
      </c>
      <c r="B40" s="16">
        <v>1</v>
      </c>
      <c r="C40" s="16">
        <v>0</v>
      </c>
      <c r="D40" s="16">
        <v>0</v>
      </c>
      <c r="E40" s="16">
        <v>1</v>
      </c>
      <c r="F40" s="15">
        <f>Tabell3123[[#This Row],[Bifall]]/Tabell3123[[#This Row],[Totalt]]</f>
        <v>1</v>
      </c>
    </row>
    <row r="41" spans="1:6" ht="15" customHeight="1">
      <c r="A41" s="11" t="s">
        <v>24</v>
      </c>
      <c r="B41" s="16">
        <v>457</v>
      </c>
      <c r="C41" s="16">
        <v>3</v>
      </c>
      <c r="D41" s="16">
        <v>9</v>
      </c>
      <c r="E41" s="16">
        <v>469</v>
      </c>
      <c r="F41" s="15">
        <f>Tabell3123[[#This Row],[Bifall]]/Tabell3123[[#This Row],[Totalt]]</f>
        <v>0.97441364605543712</v>
      </c>
    </row>
    <row r="42" spans="1:6" ht="15" customHeight="1">
      <c r="A42" s="11" t="s">
        <v>25</v>
      </c>
      <c r="B42" s="16">
        <v>59</v>
      </c>
      <c r="C42" s="16">
        <v>0</v>
      </c>
      <c r="D42" s="16">
        <v>0</v>
      </c>
      <c r="E42" s="16">
        <v>59</v>
      </c>
      <c r="F42" s="15">
        <f>Tabell3123[[#This Row],[Bifall]]/Tabell3123[[#This Row],[Totalt]]</f>
        <v>1</v>
      </c>
    </row>
    <row r="43" spans="1:6" ht="15" customHeight="1">
      <c r="A43" s="11" t="s">
        <v>26</v>
      </c>
      <c r="B43" s="16">
        <v>89</v>
      </c>
      <c r="C43" s="16">
        <v>2</v>
      </c>
      <c r="D43" s="16">
        <v>7</v>
      </c>
      <c r="E43" s="16">
        <v>98</v>
      </c>
      <c r="F43" s="15">
        <f>Tabell3123[[#This Row],[Bifall]]/Tabell3123[[#This Row],[Totalt]]</f>
        <v>0.90816326530612246</v>
      </c>
    </row>
    <row r="44" spans="1:6" ht="15" customHeight="1">
      <c r="A44" s="11" t="s">
        <v>137</v>
      </c>
      <c r="B44" s="16">
        <v>3</v>
      </c>
      <c r="C44" s="16">
        <v>0</v>
      </c>
      <c r="D44" s="16">
        <v>0</v>
      </c>
      <c r="E44" s="16">
        <v>3</v>
      </c>
      <c r="F44" s="15">
        <f>Tabell3123[[#This Row],[Bifall]]/Tabell3123[[#This Row],[Totalt]]</f>
        <v>1</v>
      </c>
    </row>
    <row r="45" spans="1:6" ht="15" customHeight="1">
      <c r="A45" s="11" t="s">
        <v>27</v>
      </c>
      <c r="B45" s="16">
        <v>13</v>
      </c>
      <c r="C45" s="16">
        <v>0</v>
      </c>
      <c r="D45" s="16">
        <v>3</v>
      </c>
      <c r="E45" s="16">
        <v>16</v>
      </c>
      <c r="F45" s="15">
        <f>Tabell3123[[#This Row],[Bifall]]/Tabell3123[[#This Row],[Totalt]]</f>
        <v>0.8125</v>
      </c>
    </row>
    <row r="46" spans="1:6" ht="15" customHeight="1">
      <c r="A46" s="11" t="s">
        <v>125</v>
      </c>
      <c r="B46" s="16">
        <v>20</v>
      </c>
      <c r="C46" s="16">
        <v>0</v>
      </c>
      <c r="D46" s="16">
        <v>0</v>
      </c>
      <c r="E46" s="16">
        <v>20</v>
      </c>
      <c r="F46" s="15">
        <f>Tabell3123[[#This Row],[Bifall]]/Tabell3123[[#This Row],[Totalt]]</f>
        <v>1</v>
      </c>
    </row>
    <row r="47" spans="1:6" ht="15" customHeight="1">
      <c r="A47" s="11" t="s">
        <v>28</v>
      </c>
      <c r="B47" s="16">
        <v>26</v>
      </c>
      <c r="C47" s="16">
        <v>0</v>
      </c>
      <c r="D47" s="16">
        <v>0</v>
      </c>
      <c r="E47" s="16">
        <v>26</v>
      </c>
      <c r="F47" s="15">
        <f>Tabell3123[[#This Row],[Bifall]]/Tabell3123[[#This Row],[Totalt]]</f>
        <v>1</v>
      </c>
    </row>
    <row r="48" spans="1:6" ht="15" customHeight="1">
      <c r="A48" s="11" t="s">
        <v>29</v>
      </c>
      <c r="B48" s="16">
        <v>16</v>
      </c>
      <c r="C48" s="16">
        <v>0</v>
      </c>
      <c r="D48" s="16">
        <v>0</v>
      </c>
      <c r="E48" s="16">
        <v>16</v>
      </c>
      <c r="F48" s="15">
        <f>Tabell3123[[#This Row],[Bifall]]/Tabell3123[[#This Row],[Totalt]]</f>
        <v>1</v>
      </c>
    </row>
    <row r="49" spans="1:6" ht="15" customHeight="1">
      <c r="A49" s="11" t="s">
        <v>79</v>
      </c>
      <c r="B49" s="16">
        <v>7</v>
      </c>
      <c r="C49" s="16">
        <v>0</v>
      </c>
      <c r="D49" s="16">
        <v>0</v>
      </c>
      <c r="E49" s="16">
        <v>7</v>
      </c>
      <c r="F49" s="15">
        <f>Tabell3123[[#This Row],[Bifall]]/Tabell3123[[#This Row],[Totalt]]</f>
        <v>1</v>
      </c>
    </row>
    <row r="50" spans="1:6" ht="15" customHeight="1">
      <c r="A50" s="11" t="s">
        <v>30</v>
      </c>
      <c r="B50" s="16">
        <v>15</v>
      </c>
      <c r="C50" s="16">
        <v>6</v>
      </c>
      <c r="D50" s="16">
        <v>0</v>
      </c>
      <c r="E50" s="16">
        <v>21</v>
      </c>
      <c r="F50" s="15">
        <f>Tabell3123[[#This Row],[Bifall]]/Tabell3123[[#This Row],[Totalt]]</f>
        <v>0.7142857142857143</v>
      </c>
    </row>
    <row r="51" spans="1:6" ht="15" customHeight="1">
      <c r="A51" s="11" t="s">
        <v>82</v>
      </c>
      <c r="B51" s="16">
        <v>5</v>
      </c>
      <c r="C51" s="16">
        <v>0</v>
      </c>
      <c r="D51" s="16">
        <v>0</v>
      </c>
      <c r="E51" s="16">
        <v>5</v>
      </c>
      <c r="F51" s="15">
        <f>Tabell3123[[#This Row],[Bifall]]/Tabell3123[[#This Row],[Totalt]]</f>
        <v>1</v>
      </c>
    </row>
    <row r="52" spans="1:6" ht="15" customHeight="1">
      <c r="A52" s="11" t="s">
        <v>109</v>
      </c>
      <c r="B52" s="16">
        <v>6</v>
      </c>
      <c r="C52" s="16">
        <v>0</v>
      </c>
      <c r="D52" s="16">
        <v>1</v>
      </c>
      <c r="E52" s="16">
        <v>7</v>
      </c>
      <c r="F52" s="15">
        <f>Tabell3123[[#This Row],[Bifall]]/Tabell3123[[#This Row],[Totalt]]</f>
        <v>0.8571428571428571</v>
      </c>
    </row>
    <row r="53" spans="1:6" ht="15" customHeight="1">
      <c r="A53" s="11" t="s">
        <v>31</v>
      </c>
      <c r="B53" s="16">
        <v>61</v>
      </c>
      <c r="C53" s="16">
        <v>0</v>
      </c>
      <c r="D53" s="16">
        <v>5</v>
      </c>
      <c r="E53" s="16">
        <v>66</v>
      </c>
      <c r="F53" s="15">
        <f>Tabell3123[[#This Row],[Bifall]]/Tabell3123[[#This Row],[Totalt]]</f>
        <v>0.9242424242424242</v>
      </c>
    </row>
    <row r="54" spans="1:6" ht="15" customHeight="1">
      <c r="A54" s="11" t="s">
        <v>104</v>
      </c>
      <c r="B54" s="16">
        <v>4</v>
      </c>
      <c r="C54" s="16">
        <v>0</v>
      </c>
      <c r="D54" s="16">
        <v>0</v>
      </c>
      <c r="E54" s="16">
        <v>4</v>
      </c>
      <c r="F54" s="15">
        <f>Tabell3123[[#This Row],[Bifall]]/Tabell3123[[#This Row],[Totalt]]</f>
        <v>1</v>
      </c>
    </row>
    <row r="55" spans="1:6" ht="15" customHeight="1">
      <c r="A55" s="11" t="s">
        <v>32</v>
      </c>
      <c r="B55" s="16">
        <v>35</v>
      </c>
      <c r="C55" s="16">
        <v>1</v>
      </c>
      <c r="D55" s="16">
        <v>0</v>
      </c>
      <c r="E55" s="16">
        <v>36</v>
      </c>
      <c r="F55" s="15">
        <f>Tabell3123[[#This Row],[Bifall]]/Tabell3123[[#This Row],[Totalt]]</f>
        <v>0.97222222222222221</v>
      </c>
    </row>
    <row r="56" spans="1:6" ht="15" customHeight="1">
      <c r="A56" s="11" t="s">
        <v>84</v>
      </c>
      <c r="B56" s="16">
        <v>2</v>
      </c>
      <c r="C56" s="16">
        <v>0</v>
      </c>
      <c r="D56" s="16">
        <v>0</v>
      </c>
      <c r="E56" s="16">
        <v>2</v>
      </c>
      <c r="F56" s="15">
        <f>Tabell3123[[#This Row],[Bifall]]/Tabell3123[[#This Row],[Totalt]]</f>
        <v>1</v>
      </c>
    </row>
    <row r="57" spans="1:6" ht="15" customHeight="1">
      <c r="A57" s="2" t="s">
        <v>102</v>
      </c>
      <c r="B57" s="20">
        <v>2</v>
      </c>
      <c r="C57" s="20">
        <v>0</v>
      </c>
      <c r="D57" s="20">
        <v>0</v>
      </c>
      <c r="E57" s="20">
        <v>2</v>
      </c>
      <c r="F57" s="17">
        <f>Tabell3123[[#This Row],[Bifall]]/Tabell3123[[#This Row],[Totalt]]</f>
        <v>1</v>
      </c>
    </row>
    <row r="58" spans="1:6" ht="15" customHeight="1">
      <c r="A58" s="2" t="s">
        <v>33</v>
      </c>
      <c r="B58" s="20">
        <v>38</v>
      </c>
      <c r="C58" s="20">
        <v>2</v>
      </c>
      <c r="D58" s="20">
        <v>2</v>
      </c>
      <c r="E58" s="20">
        <v>42</v>
      </c>
      <c r="F58" s="17">
        <f>Tabell3123[[#This Row],[Bifall]]/Tabell3123[[#This Row],[Totalt]]</f>
        <v>0.90476190476190477</v>
      </c>
    </row>
    <row r="59" spans="1:6" ht="15" customHeight="1">
      <c r="A59" s="2" t="s">
        <v>80</v>
      </c>
      <c r="B59" s="20">
        <v>0</v>
      </c>
      <c r="C59" s="20">
        <v>0</v>
      </c>
      <c r="D59" s="20">
        <v>1</v>
      </c>
      <c r="E59" s="20">
        <v>1</v>
      </c>
      <c r="F59" s="17">
        <f>Tabell3123[[#This Row],[Bifall]]/Tabell3123[[#This Row],[Totalt]]</f>
        <v>0</v>
      </c>
    </row>
    <row r="60" spans="1:6" ht="15" customHeight="1">
      <c r="A60" s="30" t="s">
        <v>34</v>
      </c>
      <c r="B60" s="31">
        <v>53</v>
      </c>
      <c r="C60" s="31">
        <v>6</v>
      </c>
      <c r="D60" s="31">
        <v>4</v>
      </c>
      <c r="E60" s="31">
        <v>63</v>
      </c>
      <c r="F60" s="46">
        <f>Tabell3123[[#This Row],[Bifall]]/Tabell3123[[#This Row],[Totalt]]</f>
        <v>0.84126984126984128</v>
      </c>
    </row>
    <row r="61" spans="1:6" ht="15" customHeight="1">
      <c r="A61" s="30" t="s">
        <v>127</v>
      </c>
      <c r="B61" s="31">
        <v>3</v>
      </c>
      <c r="C61" s="31">
        <v>0</v>
      </c>
      <c r="D61" s="31">
        <v>0</v>
      </c>
      <c r="E61" s="31">
        <v>3</v>
      </c>
      <c r="F61" s="46">
        <f>Tabell3123[[#This Row],[Bifall]]/Tabell3123[[#This Row],[Totalt]]</f>
        <v>1</v>
      </c>
    </row>
    <row r="62" spans="1:6" ht="15" customHeight="1">
      <c r="A62" s="30" t="s">
        <v>143</v>
      </c>
      <c r="B62" s="31">
        <v>3</v>
      </c>
      <c r="C62" s="31">
        <v>0</v>
      </c>
      <c r="D62" s="31">
        <v>0</v>
      </c>
      <c r="E62" s="31">
        <v>3</v>
      </c>
      <c r="F62" s="46">
        <f>Tabell3123[[#This Row],[Bifall]]/Tabell3123[[#This Row],[Totalt]]</f>
        <v>1</v>
      </c>
    </row>
    <row r="63" spans="1:6" ht="15" customHeight="1">
      <c r="A63" s="30" t="s">
        <v>103</v>
      </c>
      <c r="B63" s="31">
        <v>4</v>
      </c>
      <c r="C63" s="31">
        <v>0</v>
      </c>
      <c r="D63" s="31">
        <v>0</v>
      </c>
      <c r="E63" s="31">
        <v>4</v>
      </c>
      <c r="F63" s="46">
        <f>Tabell3123[[#This Row],[Bifall]]/Tabell3123[[#This Row],[Totalt]]</f>
        <v>1</v>
      </c>
    </row>
    <row r="64" spans="1:6" ht="15" customHeight="1">
      <c r="A64" s="30" t="s">
        <v>35</v>
      </c>
      <c r="B64" s="31">
        <v>21</v>
      </c>
      <c r="C64" s="31">
        <v>0</v>
      </c>
      <c r="D64" s="31">
        <v>4</v>
      </c>
      <c r="E64" s="31">
        <v>25</v>
      </c>
      <c r="F64" s="46">
        <f>Tabell3123[[#This Row],[Bifall]]/Tabell3123[[#This Row],[Totalt]]</f>
        <v>0.84</v>
      </c>
    </row>
    <row r="65" spans="1:6" ht="15" customHeight="1">
      <c r="A65" s="30" t="s">
        <v>36</v>
      </c>
      <c r="B65" s="31">
        <v>122</v>
      </c>
      <c r="C65" s="31">
        <v>4</v>
      </c>
      <c r="D65" s="31">
        <v>13</v>
      </c>
      <c r="E65" s="31">
        <v>139</v>
      </c>
      <c r="F65" s="46">
        <f>Tabell3123[[#This Row],[Bifall]]/Tabell3123[[#This Row],[Totalt]]</f>
        <v>0.87769784172661869</v>
      </c>
    </row>
    <row r="66" spans="1:6" ht="15" customHeight="1">
      <c r="A66" s="30" t="s">
        <v>156</v>
      </c>
      <c r="B66" s="31">
        <v>4</v>
      </c>
      <c r="C66" s="31">
        <v>0</v>
      </c>
      <c r="D66" s="31">
        <v>0</v>
      </c>
      <c r="E66" s="31">
        <v>4</v>
      </c>
      <c r="F66" s="46">
        <f>Tabell3123[[#This Row],[Bifall]]/Tabell3123[[#This Row],[Totalt]]</f>
        <v>1</v>
      </c>
    </row>
    <row r="67" spans="1:6" ht="15" customHeight="1">
      <c r="A67" s="30" t="s">
        <v>133</v>
      </c>
      <c r="B67" s="31">
        <v>0</v>
      </c>
      <c r="C67" s="31">
        <v>0</v>
      </c>
      <c r="D67" s="31">
        <v>1</v>
      </c>
      <c r="E67" s="31">
        <v>1</v>
      </c>
      <c r="F67" s="46">
        <f>Tabell3123[[#This Row],[Bifall]]/Tabell3123[[#This Row],[Totalt]]</f>
        <v>0</v>
      </c>
    </row>
    <row r="68" spans="1:6" ht="15" customHeight="1">
      <c r="A68" s="30" t="s">
        <v>38</v>
      </c>
      <c r="B68" s="31">
        <v>297</v>
      </c>
      <c r="C68" s="31">
        <v>5</v>
      </c>
      <c r="D68" s="31">
        <v>13</v>
      </c>
      <c r="E68" s="31">
        <v>315</v>
      </c>
      <c r="F68" s="46">
        <f>Tabell3123[[#This Row],[Bifall]]/Tabell3123[[#This Row],[Totalt]]</f>
        <v>0.94285714285714284</v>
      </c>
    </row>
    <row r="69" spans="1:6" ht="15" customHeight="1">
      <c r="A69" s="30" t="s">
        <v>39</v>
      </c>
      <c r="B69" s="31">
        <v>112</v>
      </c>
      <c r="C69" s="31">
        <v>1</v>
      </c>
      <c r="D69" s="31">
        <v>3</v>
      </c>
      <c r="E69" s="31">
        <v>116</v>
      </c>
      <c r="F69" s="46">
        <f>Tabell3123[[#This Row],[Bifall]]/Tabell3123[[#This Row],[Totalt]]</f>
        <v>0.96551724137931039</v>
      </c>
    </row>
    <row r="70" spans="1:6" ht="15" customHeight="1">
      <c r="A70" s="30" t="s">
        <v>40</v>
      </c>
      <c r="B70" s="31">
        <v>328</v>
      </c>
      <c r="C70" s="31">
        <v>9</v>
      </c>
      <c r="D70" s="31">
        <v>70</v>
      </c>
      <c r="E70" s="31">
        <v>407</v>
      </c>
      <c r="F70" s="46">
        <f>Tabell3123[[#This Row],[Bifall]]/Tabell3123[[#This Row],[Totalt]]</f>
        <v>0.8058968058968059</v>
      </c>
    </row>
    <row r="71" spans="1:6" ht="15" customHeight="1">
      <c r="A71" s="30" t="s">
        <v>81</v>
      </c>
      <c r="B71" s="31">
        <v>19</v>
      </c>
      <c r="C71" s="31">
        <v>0</v>
      </c>
      <c r="D71" s="31">
        <v>3</v>
      </c>
      <c r="E71" s="31">
        <v>22</v>
      </c>
      <c r="F71" s="46">
        <f>Tabell3123[[#This Row],[Bifall]]/Tabell3123[[#This Row],[Totalt]]</f>
        <v>0.86363636363636365</v>
      </c>
    </row>
    <row r="72" spans="1:6" ht="15" customHeight="1">
      <c r="A72" s="30" t="s">
        <v>42</v>
      </c>
      <c r="B72" s="31">
        <v>116</v>
      </c>
      <c r="C72" s="31">
        <v>6</v>
      </c>
      <c r="D72" s="31">
        <v>3</v>
      </c>
      <c r="E72" s="31">
        <v>125</v>
      </c>
      <c r="F72" s="46">
        <f>Tabell3123[[#This Row],[Bifall]]/Tabell3123[[#This Row],[Totalt]]</f>
        <v>0.92800000000000005</v>
      </c>
    </row>
    <row r="73" spans="1:6" ht="15" customHeight="1">
      <c r="A73" s="30" t="s">
        <v>139</v>
      </c>
      <c r="B73" s="31">
        <v>2</v>
      </c>
      <c r="C73" s="31">
        <v>0</v>
      </c>
      <c r="D73" s="31">
        <v>0</v>
      </c>
      <c r="E73" s="31">
        <v>2</v>
      </c>
      <c r="F73" s="46">
        <f>Tabell3123[[#This Row],[Bifall]]/Tabell3123[[#This Row],[Totalt]]</f>
        <v>1</v>
      </c>
    </row>
    <row r="74" spans="1:6" ht="15" customHeight="1">
      <c r="A74" s="30" t="s">
        <v>43</v>
      </c>
      <c r="B74" s="31">
        <v>7</v>
      </c>
      <c r="C74" s="31">
        <v>0</v>
      </c>
      <c r="D74" s="31">
        <v>0</v>
      </c>
      <c r="E74" s="31">
        <v>7</v>
      </c>
      <c r="F74" s="46">
        <f>Tabell3123[[#This Row],[Bifall]]/Tabell3123[[#This Row],[Totalt]]</f>
        <v>1</v>
      </c>
    </row>
    <row r="75" spans="1:6" ht="15" customHeight="1">
      <c r="A75" s="30" t="s">
        <v>44</v>
      </c>
      <c r="B75" s="31">
        <v>14</v>
      </c>
      <c r="C75" s="31">
        <v>0</v>
      </c>
      <c r="D75" s="31">
        <v>5</v>
      </c>
      <c r="E75" s="31">
        <v>19</v>
      </c>
      <c r="F75" s="46">
        <f>Tabell3123[[#This Row],[Bifall]]/Tabell3123[[#This Row],[Totalt]]</f>
        <v>0.73684210526315785</v>
      </c>
    </row>
    <row r="76" spans="1:6" ht="15" customHeight="1">
      <c r="A76" s="30" t="s">
        <v>45</v>
      </c>
      <c r="B76" s="31">
        <v>13</v>
      </c>
      <c r="C76" s="31">
        <v>0</v>
      </c>
      <c r="D76" s="31">
        <v>0</v>
      </c>
      <c r="E76" s="31">
        <v>13</v>
      </c>
      <c r="F76" s="46">
        <f>Tabell3123[[#This Row],[Bifall]]/Tabell3123[[#This Row],[Totalt]]</f>
        <v>1</v>
      </c>
    </row>
    <row r="77" spans="1:6" ht="15" customHeight="1">
      <c r="A77" s="30" t="s">
        <v>46</v>
      </c>
      <c r="B77" s="31">
        <v>903</v>
      </c>
      <c r="C77" s="31">
        <v>45</v>
      </c>
      <c r="D77" s="31">
        <v>45</v>
      </c>
      <c r="E77" s="31">
        <v>993</v>
      </c>
      <c r="F77" s="46">
        <f>Tabell3123[[#This Row],[Bifall]]/Tabell3123[[#This Row],[Totalt]]</f>
        <v>0.90936555891238668</v>
      </c>
    </row>
    <row r="78" spans="1:6" ht="15" customHeight="1">
      <c r="A78" s="30" t="s">
        <v>47</v>
      </c>
      <c r="B78" s="31">
        <v>6</v>
      </c>
      <c r="C78" s="31">
        <v>0</v>
      </c>
      <c r="D78" s="31">
        <v>0</v>
      </c>
      <c r="E78" s="31">
        <v>6</v>
      </c>
      <c r="F78" s="46">
        <f>Tabell3123[[#This Row],[Bifall]]/Tabell3123[[#This Row],[Totalt]]</f>
        <v>1</v>
      </c>
    </row>
    <row r="79" spans="1:6" ht="15" customHeight="1">
      <c r="A79" s="30" t="s">
        <v>48</v>
      </c>
      <c r="B79" s="31">
        <v>1008</v>
      </c>
      <c r="C79" s="31">
        <v>27</v>
      </c>
      <c r="D79" s="31">
        <v>49</v>
      </c>
      <c r="E79" s="31">
        <v>1084</v>
      </c>
      <c r="F79" s="46">
        <f>Tabell3123[[#This Row],[Bifall]]/Tabell3123[[#This Row],[Totalt]]</f>
        <v>0.92988929889298888</v>
      </c>
    </row>
    <row r="80" spans="1:6" ht="15" customHeight="1">
      <c r="A80" s="30" t="s">
        <v>149</v>
      </c>
      <c r="B80" s="31">
        <v>4</v>
      </c>
      <c r="C80" s="31">
        <v>0</v>
      </c>
      <c r="D80" s="31">
        <v>0</v>
      </c>
      <c r="E80" s="31">
        <v>4</v>
      </c>
      <c r="F80" s="46">
        <f>Tabell3123[[#This Row],[Bifall]]/Tabell3123[[#This Row],[Totalt]]</f>
        <v>1</v>
      </c>
    </row>
    <row r="81" spans="1:6" ht="15" customHeight="1">
      <c r="A81" s="30" t="s">
        <v>49</v>
      </c>
      <c r="B81" s="31">
        <v>147</v>
      </c>
      <c r="C81" s="31">
        <v>1</v>
      </c>
      <c r="D81" s="31">
        <v>7</v>
      </c>
      <c r="E81" s="31">
        <v>155</v>
      </c>
      <c r="F81" s="46">
        <f>Tabell3123[[#This Row],[Bifall]]/Tabell3123[[#This Row],[Totalt]]</f>
        <v>0.94838709677419353</v>
      </c>
    </row>
    <row r="82" spans="1:6" ht="15" customHeight="1">
      <c r="A82" s="30" t="s">
        <v>89</v>
      </c>
      <c r="B82" s="31">
        <v>0</v>
      </c>
      <c r="C82" s="31">
        <v>1</v>
      </c>
      <c r="D82" s="31">
        <v>0</v>
      </c>
      <c r="E82" s="31">
        <v>1</v>
      </c>
      <c r="F82" s="46">
        <f>Tabell3123[[#This Row],[Bifall]]/Tabell3123[[#This Row],[Totalt]]</f>
        <v>0</v>
      </c>
    </row>
    <row r="83" spans="1:6" ht="15" customHeight="1">
      <c r="A83" s="30" t="s">
        <v>50</v>
      </c>
      <c r="B83" s="31">
        <v>8256</v>
      </c>
      <c r="C83" s="31">
        <v>70</v>
      </c>
      <c r="D83" s="31">
        <v>293</v>
      </c>
      <c r="E83" s="31">
        <v>8619</v>
      </c>
      <c r="F83" s="46">
        <f>Tabell3123[[#This Row],[Bifall]]/Tabell3123[[#This Row],[Totalt]]</f>
        <v>0.95788374521406194</v>
      </c>
    </row>
    <row r="84" spans="1:6" ht="15" customHeight="1">
      <c r="A84" s="30" t="s">
        <v>51</v>
      </c>
      <c r="B84" s="31">
        <v>14</v>
      </c>
      <c r="C84" s="31">
        <v>4</v>
      </c>
      <c r="D84" s="31">
        <v>2</v>
      </c>
      <c r="E84" s="31">
        <v>20</v>
      </c>
      <c r="F84" s="46">
        <f>Tabell3123[[#This Row],[Bifall]]/Tabell3123[[#This Row],[Totalt]]</f>
        <v>0.7</v>
      </c>
    </row>
    <row r="85" spans="1:6" ht="15" customHeight="1">
      <c r="A85" s="30" t="s">
        <v>52</v>
      </c>
      <c r="B85" s="31">
        <v>20</v>
      </c>
      <c r="C85" s="31">
        <v>0</v>
      </c>
      <c r="D85" s="31">
        <v>1</v>
      </c>
      <c r="E85" s="31">
        <v>21</v>
      </c>
      <c r="F85" s="46">
        <f>Tabell3123[[#This Row],[Bifall]]/Tabell3123[[#This Row],[Totalt]]</f>
        <v>0.95238095238095233</v>
      </c>
    </row>
    <row r="86" spans="1:6" ht="15" customHeight="1">
      <c r="A86" s="30" t="s">
        <v>157</v>
      </c>
      <c r="B86" s="31">
        <v>2</v>
      </c>
      <c r="C86" s="31">
        <v>0</v>
      </c>
      <c r="D86" s="31">
        <v>0</v>
      </c>
      <c r="E86" s="31">
        <v>2</v>
      </c>
      <c r="F86" s="46">
        <f>Tabell3123[[#This Row],[Bifall]]/Tabell3123[[#This Row],[Totalt]]</f>
        <v>1</v>
      </c>
    </row>
    <row r="87" spans="1:6" ht="15" customHeight="1">
      <c r="A87" s="30" t="s">
        <v>53</v>
      </c>
      <c r="B87" s="31">
        <v>0</v>
      </c>
      <c r="C87" s="31">
        <v>1</v>
      </c>
      <c r="D87" s="31">
        <v>1</v>
      </c>
      <c r="E87" s="31">
        <v>2</v>
      </c>
      <c r="F87" s="46">
        <f>Tabell3123[[#This Row],[Bifall]]/Tabell3123[[#This Row],[Totalt]]</f>
        <v>0</v>
      </c>
    </row>
    <row r="88" spans="1:6" ht="15" customHeight="1">
      <c r="A88" s="30" t="s">
        <v>54</v>
      </c>
      <c r="B88" s="31">
        <v>5</v>
      </c>
      <c r="C88" s="31">
        <v>0</v>
      </c>
      <c r="D88" s="31">
        <v>0</v>
      </c>
      <c r="E88" s="31">
        <v>5</v>
      </c>
      <c r="F88" s="46">
        <f>Tabell3123[[#This Row],[Bifall]]/Tabell3123[[#This Row],[Totalt]]</f>
        <v>1</v>
      </c>
    </row>
    <row r="89" spans="1:6" ht="15" customHeight="1">
      <c r="A89" s="30" t="s">
        <v>55</v>
      </c>
      <c r="B89" s="31">
        <v>660</v>
      </c>
      <c r="C89" s="31">
        <v>7</v>
      </c>
      <c r="D89" s="31">
        <v>50</v>
      </c>
      <c r="E89" s="31">
        <v>717</v>
      </c>
      <c r="F89" s="46">
        <f>Tabell3123[[#This Row],[Bifall]]/Tabell3123[[#This Row],[Totalt]]</f>
        <v>0.92050209205020916</v>
      </c>
    </row>
    <row r="90" spans="1:6" ht="15" customHeight="1">
      <c r="A90" s="30" t="s">
        <v>131</v>
      </c>
      <c r="B90" s="31">
        <v>3</v>
      </c>
      <c r="C90" s="31">
        <v>0</v>
      </c>
      <c r="D90" s="31">
        <v>0</v>
      </c>
      <c r="E90" s="31">
        <v>3</v>
      </c>
      <c r="F90" s="46">
        <f>Tabell3123[[#This Row],[Bifall]]/Tabell3123[[#This Row],[Totalt]]</f>
        <v>1</v>
      </c>
    </row>
    <row r="91" spans="1:6" ht="15" customHeight="1">
      <c r="A91" s="30" t="s">
        <v>154</v>
      </c>
      <c r="B91" s="31">
        <v>1</v>
      </c>
      <c r="C91" s="31">
        <v>0</v>
      </c>
      <c r="D91" s="31">
        <v>0</v>
      </c>
      <c r="E91" s="31">
        <v>1</v>
      </c>
      <c r="F91" s="46">
        <f>Tabell3123[[#This Row],[Bifall]]/Tabell3123[[#This Row],[Totalt]]</f>
        <v>1</v>
      </c>
    </row>
    <row r="92" spans="1:6" ht="15" customHeight="1">
      <c r="A92" s="30" t="s">
        <v>56</v>
      </c>
      <c r="B92" s="31">
        <v>133</v>
      </c>
      <c r="C92" s="31">
        <v>0</v>
      </c>
      <c r="D92" s="31">
        <v>2</v>
      </c>
      <c r="E92" s="31">
        <v>135</v>
      </c>
      <c r="F92" s="46">
        <f>Tabell3123[[#This Row],[Bifall]]/Tabell3123[[#This Row],[Totalt]]</f>
        <v>0.98518518518518516</v>
      </c>
    </row>
    <row r="93" spans="1:6" ht="15" customHeight="1">
      <c r="A93" s="30" t="s">
        <v>57</v>
      </c>
      <c r="B93" s="31">
        <v>14</v>
      </c>
      <c r="C93" s="31">
        <v>0</v>
      </c>
      <c r="D93" s="31">
        <v>7</v>
      </c>
      <c r="E93" s="31">
        <v>21</v>
      </c>
      <c r="F93" s="46">
        <f>Tabell3123[[#This Row],[Bifall]]/Tabell3123[[#This Row],[Totalt]]</f>
        <v>0.66666666666666663</v>
      </c>
    </row>
    <row r="94" spans="1:6" ht="15" customHeight="1">
      <c r="A94" s="30" t="s">
        <v>58</v>
      </c>
      <c r="B94" s="31">
        <v>3</v>
      </c>
      <c r="C94" s="31">
        <v>0</v>
      </c>
      <c r="D94" s="31">
        <v>0</v>
      </c>
      <c r="E94" s="31">
        <v>3</v>
      </c>
      <c r="F94" s="46">
        <f>Tabell3123[[#This Row],[Bifall]]/Tabell3123[[#This Row],[Totalt]]</f>
        <v>1</v>
      </c>
    </row>
    <row r="95" spans="1:6" ht="15" customHeight="1">
      <c r="A95" s="30" t="s">
        <v>59</v>
      </c>
      <c r="B95" s="31">
        <v>2</v>
      </c>
      <c r="C95" s="31">
        <v>0</v>
      </c>
      <c r="D95" s="31">
        <v>1</v>
      </c>
      <c r="E95" s="31">
        <v>3</v>
      </c>
      <c r="F95" s="46">
        <f>Tabell3123[[#This Row],[Bifall]]/Tabell3123[[#This Row],[Totalt]]</f>
        <v>0.66666666666666663</v>
      </c>
    </row>
    <row r="96" spans="1:6" ht="15" customHeight="1">
      <c r="A96" s="30" t="s">
        <v>60</v>
      </c>
      <c r="B96" s="31">
        <v>44</v>
      </c>
      <c r="C96" s="31">
        <v>6</v>
      </c>
      <c r="D96" s="31">
        <v>1</v>
      </c>
      <c r="E96" s="31">
        <v>51</v>
      </c>
      <c r="F96" s="46">
        <f>Tabell3123[[#This Row],[Bifall]]/Tabell3123[[#This Row],[Totalt]]</f>
        <v>0.86274509803921573</v>
      </c>
    </row>
    <row r="97" spans="1:6" ht="15" customHeight="1">
      <c r="A97" s="30" t="s">
        <v>61</v>
      </c>
      <c r="B97" s="31">
        <v>17</v>
      </c>
      <c r="C97" s="31">
        <v>1</v>
      </c>
      <c r="D97" s="31">
        <v>2</v>
      </c>
      <c r="E97" s="31">
        <v>20</v>
      </c>
      <c r="F97" s="46">
        <f>Tabell3123[[#This Row],[Bifall]]/Tabell3123[[#This Row],[Totalt]]</f>
        <v>0.85</v>
      </c>
    </row>
    <row r="98" spans="1:6" ht="15" customHeight="1">
      <c r="A98" s="30" t="s">
        <v>62</v>
      </c>
      <c r="B98" s="31">
        <v>5</v>
      </c>
      <c r="C98" s="31">
        <v>0</v>
      </c>
      <c r="D98" s="31">
        <v>3</v>
      </c>
      <c r="E98" s="31">
        <v>8</v>
      </c>
      <c r="F98" s="46">
        <f>Tabell3123[[#This Row],[Bifall]]/Tabell3123[[#This Row],[Totalt]]</f>
        <v>0.625</v>
      </c>
    </row>
    <row r="99" spans="1:6" ht="15" customHeight="1">
      <c r="A99" s="30" t="s">
        <v>63</v>
      </c>
      <c r="B99" s="31">
        <v>1</v>
      </c>
      <c r="C99" s="31">
        <v>0</v>
      </c>
      <c r="D99" s="31">
        <v>0</v>
      </c>
      <c r="E99" s="31">
        <v>1</v>
      </c>
      <c r="F99" s="46">
        <f>Tabell3123[[#This Row],[Bifall]]/Tabell3123[[#This Row],[Totalt]]</f>
        <v>1</v>
      </c>
    </row>
    <row r="100" spans="1:6" ht="15" customHeight="1">
      <c r="A100" s="30" t="s">
        <v>0</v>
      </c>
      <c r="B100" s="31">
        <v>22729</v>
      </c>
      <c r="C100" s="31">
        <v>623</v>
      </c>
      <c r="D100" s="31">
        <v>985</v>
      </c>
      <c r="E100" s="31">
        <v>24337</v>
      </c>
      <c r="F100" s="46">
        <f>Tabell3123[[#This Row],[Bifall]]/Tabell3123[[#This Row],[Totalt]]</f>
        <v>0.93392776430948765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98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15" customHeight="1">
      <c r="A4" s="22" t="s">
        <v>65</v>
      </c>
      <c r="B4" s="23" t="s">
        <v>67</v>
      </c>
      <c r="C4" s="23" t="s">
        <v>68</v>
      </c>
      <c r="D4" s="23" t="s">
        <v>73</v>
      </c>
      <c r="E4" s="23" t="s">
        <v>70</v>
      </c>
      <c r="F4" s="23" t="s">
        <v>71</v>
      </c>
      <c r="G4" s="23" t="s">
        <v>64</v>
      </c>
      <c r="H4" s="23" t="s">
        <v>0</v>
      </c>
      <c r="I4" s="23" t="s">
        <v>69</v>
      </c>
      <c r="J4" s="23" t="s">
        <v>72</v>
      </c>
    </row>
    <row r="5" spans="1:10" ht="15" customHeight="1">
      <c r="A5" s="8" t="s">
        <v>114</v>
      </c>
      <c r="B5" s="5">
        <v>8</v>
      </c>
      <c r="C5" s="5">
        <v>10</v>
      </c>
      <c r="D5" s="5">
        <v>2</v>
      </c>
      <c r="E5" s="5">
        <v>0</v>
      </c>
      <c r="F5" s="5">
        <v>0</v>
      </c>
      <c r="G5" s="5">
        <v>6</v>
      </c>
      <c r="H5" s="5">
        <v>26</v>
      </c>
      <c r="I5" s="5">
        <v>175</v>
      </c>
      <c r="J5" s="6">
        <f>IFERROR(Tabell1175[[#This Row],[Bifall]]/Tabell1175[[#This Row],[Totalt]],0)</f>
        <v>0.30769230769230771</v>
      </c>
    </row>
    <row r="6" spans="1:10" ht="15" customHeight="1">
      <c r="A6" s="30" t="s">
        <v>115</v>
      </c>
      <c r="B6" s="33">
        <v>11</v>
      </c>
      <c r="C6" s="33">
        <v>9</v>
      </c>
      <c r="D6" s="33">
        <v>0</v>
      </c>
      <c r="E6" s="33">
        <v>0</v>
      </c>
      <c r="F6" s="33">
        <v>0</v>
      </c>
      <c r="G6" s="33">
        <v>5</v>
      </c>
      <c r="H6" s="33">
        <v>25</v>
      </c>
      <c r="I6" s="33">
        <v>227</v>
      </c>
      <c r="J6" s="36">
        <f>IFERROR(Tabell1175[[#This Row],[Bifall]]/Tabell1175[[#This Row],[Totalt]],0)</f>
        <v>0.44</v>
      </c>
    </row>
    <row r="7" spans="1:10" ht="15" customHeight="1">
      <c r="A7" s="30" t="s">
        <v>134</v>
      </c>
      <c r="B7" s="33">
        <v>7</v>
      </c>
      <c r="C7" s="33">
        <v>2</v>
      </c>
      <c r="D7" s="33">
        <v>0</v>
      </c>
      <c r="E7" s="33">
        <v>0</v>
      </c>
      <c r="F7" s="33">
        <v>0</v>
      </c>
      <c r="G7" s="33">
        <v>11</v>
      </c>
      <c r="H7" s="33">
        <v>20</v>
      </c>
      <c r="I7" s="33">
        <v>118</v>
      </c>
      <c r="J7" s="36">
        <f>IFERROR(Tabell1175[[#This Row],[Bifall]]/Tabell1175[[#This Row],[Totalt]],0)</f>
        <v>0.35</v>
      </c>
    </row>
    <row r="8" spans="1:10" ht="15" customHeight="1">
      <c r="A8" s="30" t="s">
        <v>144</v>
      </c>
      <c r="B8" s="33">
        <v>7</v>
      </c>
      <c r="C8" s="33">
        <v>5</v>
      </c>
      <c r="D8" s="33">
        <v>2</v>
      </c>
      <c r="E8" s="33">
        <v>0</v>
      </c>
      <c r="F8" s="33">
        <v>0</v>
      </c>
      <c r="G8" s="33">
        <v>7</v>
      </c>
      <c r="H8" s="33">
        <v>21</v>
      </c>
      <c r="I8" s="33">
        <v>104</v>
      </c>
      <c r="J8" s="36">
        <f>IFERROR(Tabell1175[[#This Row],[Bifall]]/Tabell1175[[#This Row],[Totalt]],0)</f>
        <v>0.33333333333333331</v>
      </c>
    </row>
    <row r="9" spans="1:10" ht="15" customHeight="1">
      <c r="A9" s="30" t="s">
        <v>150</v>
      </c>
      <c r="B9" s="33">
        <v>13</v>
      </c>
      <c r="C9" s="33">
        <v>4</v>
      </c>
      <c r="D9" s="33">
        <v>0</v>
      </c>
      <c r="E9" s="33">
        <v>0</v>
      </c>
      <c r="F9" s="33">
        <v>0</v>
      </c>
      <c r="G9" s="33">
        <v>5</v>
      </c>
      <c r="H9" s="33">
        <v>22</v>
      </c>
      <c r="I9" s="33">
        <v>176</v>
      </c>
      <c r="J9" s="36">
        <f>IFERROR(Tabell1175[[#This Row],[Bifall]]/Tabell1175[[#This Row],[Totalt]],0)</f>
        <v>0.59090909090909094</v>
      </c>
    </row>
    <row r="10" spans="1:10" ht="15" customHeight="1">
      <c r="A10" s="30" t="s">
        <v>158</v>
      </c>
      <c r="B10" s="33">
        <v>4</v>
      </c>
      <c r="C10" s="33">
        <v>5</v>
      </c>
      <c r="D10" s="33">
        <v>2</v>
      </c>
      <c r="E10" s="33">
        <v>0</v>
      </c>
      <c r="F10" s="33">
        <v>0</v>
      </c>
      <c r="G10" s="33">
        <v>6</v>
      </c>
      <c r="H10" s="33">
        <v>17</v>
      </c>
      <c r="I10" s="33">
        <v>203</v>
      </c>
      <c r="J10" s="36">
        <f>IFERROR(Tabell1175[[#This Row],[Bifall]]/Tabell1175[[#This Row],[Totalt]],0)</f>
        <v>0.23529411764705882</v>
      </c>
    </row>
    <row r="11" spans="1:10" ht="15" customHeight="1">
      <c r="A11" s="30" t="s">
        <v>159</v>
      </c>
      <c r="B11" s="33">
        <v>7</v>
      </c>
      <c r="C11" s="33">
        <v>3</v>
      </c>
      <c r="D11" s="33">
        <v>0</v>
      </c>
      <c r="E11" s="33">
        <v>0</v>
      </c>
      <c r="F11" s="33">
        <v>0</v>
      </c>
      <c r="G11" s="33">
        <v>7</v>
      </c>
      <c r="H11" s="33">
        <v>17</v>
      </c>
      <c r="I11" s="33">
        <v>135</v>
      </c>
      <c r="J11" s="36">
        <f>IFERROR(Tabell1175[[#This Row],[Bifall]]/Tabell1175[[#This Row],[Totalt]],0)</f>
        <v>0.41176470588235292</v>
      </c>
    </row>
    <row r="12" spans="1:10" ht="15" customHeight="1">
      <c r="A12" s="30" t="s">
        <v>161</v>
      </c>
      <c r="B12" s="33">
        <v>5</v>
      </c>
      <c r="C12" s="33">
        <v>2</v>
      </c>
      <c r="D12" s="33">
        <v>3</v>
      </c>
      <c r="E12" s="33">
        <v>0</v>
      </c>
      <c r="F12" s="33">
        <v>0</v>
      </c>
      <c r="G12" s="33">
        <v>4</v>
      </c>
      <c r="H12" s="33">
        <v>14</v>
      </c>
      <c r="I12" s="33">
        <v>155</v>
      </c>
      <c r="J12" s="36">
        <f>IFERROR(Tabell1175[[#This Row],[Bifall]]/Tabell1175[[#This Row],[Totalt]],0)</f>
        <v>0.35714285714285715</v>
      </c>
    </row>
    <row r="13" spans="1:10" ht="15" customHeight="1">
      <c r="A13" s="30" t="s">
        <v>165</v>
      </c>
      <c r="B13" s="33">
        <v>1</v>
      </c>
      <c r="C13" s="33">
        <v>9</v>
      </c>
      <c r="D13" s="33">
        <v>1</v>
      </c>
      <c r="E13" s="33">
        <v>0</v>
      </c>
      <c r="F13" s="33">
        <v>0</v>
      </c>
      <c r="G13" s="33">
        <v>6</v>
      </c>
      <c r="H13" s="33">
        <v>17</v>
      </c>
      <c r="I13" s="33">
        <v>131</v>
      </c>
      <c r="J13" s="36">
        <f>IFERROR(Tabell1175[[#This Row],[Bifall]]/Tabell1175[[#This Row],[Totalt]],0)</f>
        <v>5.8823529411764705E-2</v>
      </c>
    </row>
    <row r="14" spans="1:10" ht="15" customHeight="1">
      <c r="A14" s="30" t="s">
        <v>0</v>
      </c>
      <c r="B14" s="33">
        <v>63</v>
      </c>
      <c r="C14" s="33">
        <v>49</v>
      </c>
      <c r="D14" s="33">
        <v>10</v>
      </c>
      <c r="E14" s="33">
        <v>0</v>
      </c>
      <c r="F14" s="33">
        <v>0</v>
      </c>
      <c r="G14" s="33">
        <v>57</v>
      </c>
      <c r="H14" s="33">
        <v>179</v>
      </c>
      <c r="I14" s="33">
        <v>161</v>
      </c>
      <c r="J14" s="36">
        <f>IFERROR(Tabell1175[[#This Row],[Bifall]]/Tabell1175[[#This Row],[Totalt]],0)</f>
        <v>0.35195530726256985</v>
      </c>
    </row>
    <row r="15" spans="1:10" ht="15" customHeight="1">
      <c r="A15" s="1" t="s">
        <v>88</v>
      </c>
      <c r="B15" s="1"/>
      <c r="C15" s="1"/>
      <c r="D15" s="1"/>
      <c r="E15" s="1"/>
    </row>
    <row r="16" spans="1:10" ht="15" customHeight="1">
      <c r="A16" s="22" t="s">
        <v>65</v>
      </c>
      <c r="B16" s="23" t="s">
        <v>67</v>
      </c>
      <c r="C16" s="23" t="s">
        <v>68</v>
      </c>
      <c r="D16" s="23" t="s">
        <v>73</v>
      </c>
      <c r="E16" s="23" t="s">
        <v>70</v>
      </c>
      <c r="F16" s="23" t="s">
        <v>71</v>
      </c>
      <c r="G16" s="23" t="s">
        <v>64</v>
      </c>
      <c r="H16" s="23" t="s">
        <v>0</v>
      </c>
      <c r="I16" s="23" t="s">
        <v>69</v>
      </c>
      <c r="J16" s="23" t="s">
        <v>72</v>
      </c>
    </row>
    <row r="17" spans="1:10" ht="15" customHeight="1">
      <c r="A17" s="8" t="s">
        <v>114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>IFERROR(Tabell117514[[#This Row],[Bifall]]/Tabell117514[[#This Row],[Totalt]],0)</f>
        <v>0</v>
      </c>
    </row>
    <row r="18" spans="1:10" ht="15" customHeight="1">
      <c r="A18" s="30" t="s">
        <v>115</v>
      </c>
      <c r="B18" s="33">
        <v>1</v>
      </c>
      <c r="C18" s="33">
        <v>0</v>
      </c>
      <c r="D18" s="33">
        <v>0</v>
      </c>
      <c r="E18" s="33">
        <v>0</v>
      </c>
      <c r="F18" s="33">
        <v>0</v>
      </c>
      <c r="G18" s="33">
        <v>1</v>
      </c>
      <c r="H18" s="33">
        <v>2</v>
      </c>
      <c r="I18" s="33">
        <v>572</v>
      </c>
      <c r="J18" s="36">
        <f>IFERROR(Tabell117514[[#This Row],[Bifall]]/Tabell117514[[#This Row],[Totalt]],0)</f>
        <v>0.5</v>
      </c>
    </row>
    <row r="19" spans="1:10" ht="15" customHeight="1">
      <c r="A19" s="30" t="s">
        <v>134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6">
        <f>IFERROR(Tabell117514[[#This Row],[Bifall]]/Tabell117514[[#This Row],[Totalt]],0)</f>
        <v>0</v>
      </c>
    </row>
    <row r="20" spans="1:10" ht="15" customHeight="1">
      <c r="A20" s="30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>IFERROR(Tabell117514[[#This Row],[Bifall]]/Tabell117514[[#This Row],[Totalt]],0)</f>
        <v>0</v>
      </c>
    </row>
    <row r="21" spans="1:10" ht="15" customHeight="1">
      <c r="A21" s="30" t="s">
        <v>150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>IFERROR(Tabell117514[[#This Row],[Bifall]]/Tabell117514[[#This Row],[Totalt]],0)</f>
        <v>0</v>
      </c>
    </row>
    <row r="22" spans="1:10" ht="15" customHeight="1">
      <c r="A22" s="30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>IFERROR(Tabell117514[[#This Row],[Bifall]]/Tabell117514[[#This Row],[Totalt]],0)</f>
        <v>0</v>
      </c>
    </row>
    <row r="23" spans="1:10" ht="15" customHeight="1">
      <c r="A23" s="30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>IFERROR(Tabell117514[[#This Row],[Bifall]]/Tabell117514[[#This Row],[Totalt]],0)</f>
        <v>0</v>
      </c>
    </row>
    <row r="24" spans="1:10" ht="15" customHeight="1">
      <c r="A24" s="30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6">
        <f>IFERROR(Tabell117514[[#This Row],[Bifall]]/Tabell117514[[#This Row],[Totalt]],0)</f>
        <v>0</v>
      </c>
    </row>
    <row r="25" spans="1:10" ht="15" customHeight="1">
      <c r="A25" s="49">
        <v>45536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6">
        <f>IFERROR(Tabell117514[[#This Row],[Bifall]]/Tabell117514[[#This Row],[Totalt]],0)</f>
        <v>0</v>
      </c>
    </row>
    <row r="26" spans="1:10" ht="15" customHeight="1">
      <c r="A26" s="30" t="s">
        <v>0</v>
      </c>
      <c r="B26" s="33">
        <v>1</v>
      </c>
      <c r="C26" s="33">
        <v>0</v>
      </c>
      <c r="D26" s="33">
        <v>0</v>
      </c>
      <c r="E26" s="33">
        <v>0</v>
      </c>
      <c r="F26" s="33">
        <v>0</v>
      </c>
      <c r="G26" s="33">
        <v>1</v>
      </c>
      <c r="H26" s="33">
        <v>2</v>
      </c>
      <c r="I26" s="33">
        <v>572</v>
      </c>
      <c r="J26" s="36">
        <f>IFERROR(Tabell117514[[#This Row],[Bifall]]/Tabell117514[[#This Row],[Totalt]],0)</f>
        <v>0.5</v>
      </c>
    </row>
    <row r="27" spans="1:10" ht="15" customHeight="1">
      <c r="A27" s="2" t="s">
        <v>76</v>
      </c>
    </row>
    <row r="28" spans="1:10" ht="15" customHeight="1">
      <c r="A28" s="22" t="s">
        <v>65</v>
      </c>
      <c r="B28" s="23" t="s">
        <v>67</v>
      </c>
      <c r="C28" s="23" t="s">
        <v>68</v>
      </c>
      <c r="D28" s="23" t="s">
        <v>73</v>
      </c>
      <c r="E28" s="23" t="s">
        <v>70</v>
      </c>
      <c r="F28" s="23" t="s">
        <v>71</v>
      </c>
      <c r="G28" s="23" t="s">
        <v>64</v>
      </c>
      <c r="H28" s="23" t="s">
        <v>0</v>
      </c>
      <c r="I28" s="23" t="s">
        <v>69</v>
      </c>
      <c r="J28" s="23" t="s">
        <v>72</v>
      </c>
    </row>
    <row r="29" spans="1:10" ht="15" customHeight="1">
      <c r="A29" s="8" t="s">
        <v>114</v>
      </c>
      <c r="B29" s="5">
        <v>12</v>
      </c>
      <c r="C29" s="5">
        <v>0</v>
      </c>
      <c r="D29" s="5">
        <v>0</v>
      </c>
      <c r="E29" s="5">
        <v>0</v>
      </c>
      <c r="F29" s="5">
        <v>0</v>
      </c>
      <c r="G29" s="5">
        <v>2</v>
      </c>
      <c r="H29" s="5">
        <v>14</v>
      </c>
      <c r="I29" s="5">
        <v>10</v>
      </c>
      <c r="J29" s="6">
        <f>IFERROR(Tabell11751416[[#This Row],[Bifall]]/Tabell11751416[[#This Row],[Totalt]],0)</f>
        <v>0.8571428571428571</v>
      </c>
    </row>
    <row r="30" spans="1:10" ht="15" customHeight="1">
      <c r="A30" s="30" t="s">
        <v>115</v>
      </c>
      <c r="B30" s="33">
        <v>12</v>
      </c>
      <c r="C30" s="33">
        <v>0</v>
      </c>
      <c r="D30" s="33">
        <v>0</v>
      </c>
      <c r="E30" s="33">
        <v>0</v>
      </c>
      <c r="F30" s="33">
        <v>0</v>
      </c>
      <c r="G30" s="33">
        <v>1</v>
      </c>
      <c r="H30" s="33">
        <v>13</v>
      </c>
      <c r="I30" s="33">
        <v>70</v>
      </c>
      <c r="J30" s="26">
        <f>IFERROR(Tabell11751416[[#This Row],[Bifall]]/Tabell11751416[[#This Row],[Totalt]],0)</f>
        <v>0.92307692307692313</v>
      </c>
    </row>
    <row r="31" spans="1:10" ht="15" customHeight="1">
      <c r="A31" s="30" t="s">
        <v>134</v>
      </c>
      <c r="B31" s="33">
        <v>14</v>
      </c>
      <c r="C31" s="33">
        <v>0</v>
      </c>
      <c r="D31" s="33">
        <v>0</v>
      </c>
      <c r="E31" s="33">
        <v>0</v>
      </c>
      <c r="F31" s="33">
        <v>0</v>
      </c>
      <c r="G31" s="33">
        <v>2</v>
      </c>
      <c r="H31" s="33">
        <v>16</v>
      </c>
      <c r="I31" s="33">
        <v>24</v>
      </c>
      <c r="J31" s="26">
        <f>IFERROR(Tabell11751416[[#This Row],[Bifall]]/Tabell11751416[[#This Row],[Totalt]],0)</f>
        <v>0.875</v>
      </c>
    </row>
    <row r="32" spans="1:10" ht="15" customHeight="1">
      <c r="A32" s="30" t="s">
        <v>144</v>
      </c>
      <c r="B32" s="33">
        <v>11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11</v>
      </c>
      <c r="I32" s="33">
        <v>14</v>
      </c>
      <c r="J32" s="26">
        <f>IFERROR(Tabell11751416[[#This Row],[Bifall]]/Tabell11751416[[#This Row],[Totalt]],0)</f>
        <v>1</v>
      </c>
    </row>
    <row r="33" spans="1:10" ht="15" customHeight="1">
      <c r="A33" s="30" t="s">
        <v>150</v>
      </c>
      <c r="B33" s="33">
        <v>21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21</v>
      </c>
      <c r="I33" s="33">
        <v>12</v>
      </c>
      <c r="J33" s="26">
        <f>IFERROR(Tabell11751416[[#This Row],[Bifall]]/Tabell11751416[[#This Row],[Totalt]],0)</f>
        <v>1</v>
      </c>
    </row>
    <row r="34" spans="1:10" ht="15" customHeight="1">
      <c r="A34" s="30" t="s">
        <v>158</v>
      </c>
      <c r="B34" s="33">
        <v>14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14</v>
      </c>
      <c r="I34" s="33">
        <v>8</v>
      </c>
      <c r="J34" s="26">
        <f>IFERROR(Tabell11751416[[#This Row],[Bifall]]/Tabell11751416[[#This Row],[Totalt]],0)</f>
        <v>1</v>
      </c>
    </row>
    <row r="35" spans="1:10" ht="15" customHeight="1">
      <c r="A35" s="30" t="s">
        <v>159</v>
      </c>
      <c r="B35" s="33">
        <v>26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26</v>
      </c>
      <c r="I35" s="33">
        <v>13</v>
      </c>
      <c r="J35" s="26">
        <f>IFERROR(Tabell11751416[[#This Row],[Bifall]]/Tabell11751416[[#This Row],[Totalt]],0)</f>
        <v>1</v>
      </c>
    </row>
    <row r="36" spans="1:10" ht="15" customHeight="1">
      <c r="A36" s="30" t="s">
        <v>161</v>
      </c>
      <c r="B36" s="33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34</v>
      </c>
      <c r="I36" s="33">
        <v>11</v>
      </c>
      <c r="J36" s="26">
        <f>IFERROR(Tabell11751416[[#This Row],[Bifall]]/Tabell11751416[[#This Row],[Totalt]],0)</f>
        <v>1</v>
      </c>
    </row>
    <row r="37" spans="1:10" ht="15" customHeight="1">
      <c r="A37" s="30" t="s">
        <v>165</v>
      </c>
      <c r="B37" s="33">
        <v>16</v>
      </c>
      <c r="C37" s="33">
        <v>0</v>
      </c>
      <c r="D37" s="33">
        <v>0</v>
      </c>
      <c r="E37" s="33">
        <v>0</v>
      </c>
      <c r="F37" s="33">
        <v>0</v>
      </c>
      <c r="G37" s="33">
        <v>2</v>
      </c>
      <c r="H37" s="33">
        <v>18</v>
      </c>
      <c r="I37" s="33">
        <v>25</v>
      </c>
      <c r="J37" s="26">
        <f>IFERROR(Tabell11751416[[#This Row],[Bifall]]/Tabell11751416[[#This Row],[Totalt]],0)</f>
        <v>0.88888888888888884</v>
      </c>
    </row>
    <row r="38" spans="1:10" ht="15" customHeight="1">
      <c r="A38" s="8" t="s">
        <v>0</v>
      </c>
      <c r="B38" s="5">
        <v>160</v>
      </c>
      <c r="C38" s="5">
        <v>0</v>
      </c>
      <c r="D38" s="5">
        <v>0</v>
      </c>
      <c r="E38" s="5">
        <v>0</v>
      </c>
      <c r="F38" s="5">
        <v>0</v>
      </c>
      <c r="G38" s="5">
        <v>7</v>
      </c>
      <c r="H38" s="5">
        <v>167</v>
      </c>
      <c r="I38" s="5">
        <v>19</v>
      </c>
      <c r="J38" s="6">
        <f>IFERROR(Tabell11751416[[#This Row],[Bifall]]/Tabell11751416[[#This Row],[Totalt]],0)</f>
        <v>0.95808383233532934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99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5">
        <v>25</v>
      </c>
      <c r="C5" s="5">
        <v>2</v>
      </c>
      <c r="D5" s="5">
        <v>7</v>
      </c>
      <c r="E5" s="5">
        <v>34</v>
      </c>
      <c r="F5" s="5">
        <v>207</v>
      </c>
      <c r="G5" s="6">
        <f>IFERROR(Tabell11746[[#This Row],[Bifall]]/Tabell11746[[#This Row],[Totalt]],0)</f>
        <v>0.73529411764705888</v>
      </c>
    </row>
    <row r="6" spans="1:7" ht="15" customHeight="1">
      <c r="A6" s="30" t="s">
        <v>115</v>
      </c>
      <c r="B6" s="33">
        <v>18</v>
      </c>
      <c r="C6" s="33">
        <v>1</v>
      </c>
      <c r="D6" s="33">
        <v>1</v>
      </c>
      <c r="E6" s="33">
        <v>20</v>
      </c>
      <c r="F6" s="33">
        <v>103</v>
      </c>
      <c r="G6" s="36">
        <f>IFERROR(Tabell11746[[#This Row],[Bifall]]/Tabell11746[[#This Row],[Totalt]],0)</f>
        <v>0.9</v>
      </c>
    </row>
    <row r="7" spans="1:7" ht="15" customHeight="1">
      <c r="A7" s="30" t="s">
        <v>134</v>
      </c>
      <c r="B7" s="33">
        <v>18</v>
      </c>
      <c r="C7" s="33">
        <v>0</v>
      </c>
      <c r="D7" s="33">
        <v>0</v>
      </c>
      <c r="E7" s="33">
        <v>18</v>
      </c>
      <c r="F7" s="33">
        <v>197</v>
      </c>
      <c r="G7" s="36">
        <f>IFERROR(Tabell11746[[#This Row],[Bifall]]/Tabell11746[[#This Row],[Totalt]],0)</f>
        <v>1</v>
      </c>
    </row>
    <row r="8" spans="1:7" ht="15" customHeight="1">
      <c r="A8" s="30" t="s">
        <v>144</v>
      </c>
      <c r="B8" s="33">
        <v>24</v>
      </c>
      <c r="C8" s="33">
        <v>0</v>
      </c>
      <c r="D8" s="33">
        <v>2</v>
      </c>
      <c r="E8" s="33">
        <v>26</v>
      </c>
      <c r="F8" s="33">
        <v>157</v>
      </c>
      <c r="G8" s="36">
        <f>IFERROR(Tabell11746[[#This Row],[Bifall]]/Tabell11746[[#This Row],[Totalt]],0)</f>
        <v>0.92307692307692313</v>
      </c>
    </row>
    <row r="9" spans="1:7" ht="15" customHeight="1">
      <c r="A9" s="30" t="s">
        <v>150</v>
      </c>
      <c r="B9" s="33">
        <v>13</v>
      </c>
      <c r="C9" s="33">
        <v>1</v>
      </c>
      <c r="D9" s="33">
        <v>0</v>
      </c>
      <c r="E9" s="33">
        <v>14</v>
      </c>
      <c r="F9" s="33">
        <v>160</v>
      </c>
      <c r="G9" s="36">
        <f>IFERROR(Tabell11746[[#This Row],[Bifall]]/Tabell11746[[#This Row],[Totalt]],0)</f>
        <v>0.9285714285714286</v>
      </c>
    </row>
    <row r="10" spans="1:7" ht="15" customHeight="1">
      <c r="A10" s="30" t="s">
        <v>158</v>
      </c>
      <c r="B10" s="33">
        <v>27</v>
      </c>
      <c r="C10" s="33">
        <v>1</v>
      </c>
      <c r="D10" s="33">
        <v>0</v>
      </c>
      <c r="E10" s="33">
        <v>28</v>
      </c>
      <c r="F10" s="33">
        <v>184</v>
      </c>
      <c r="G10" s="36">
        <f>IFERROR(Tabell11746[[#This Row],[Bifall]]/Tabell11746[[#This Row],[Totalt]],0)</f>
        <v>0.9642857142857143</v>
      </c>
    </row>
    <row r="11" spans="1:7" ht="15" customHeight="1">
      <c r="A11" s="30" t="s">
        <v>159</v>
      </c>
      <c r="B11" s="33">
        <v>17</v>
      </c>
      <c r="C11" s="33">
        <v>0</v>
      </c>
      <c r="D11" s="33">
        <v>0</v>
      </c>
      <c r="E11" s="33">
        <v>17</v>
      </c>
      <c r="F11" s="33">
        <v>167</v>
      </c>
      <c r="G11" s="36">
        <f>IFERROR(Tabell11746[[#This Row],[Bifall]]/Tabell11746[[#This Row],[Totalt]],0)</f>
        <v>1</v>
      </c>
    </row>
    <row r="12" spans="1:7" ht="15" customHeight="1">
      <c r="A12" s="30" t="s">
        <v>161</v>
      </c>
      <c r="B12" s="33">
        <v>32</v>
      </c>
      <c r="C12" s="33">
        <v>0</v>
      </c>
      <c r="D12" s="33">
        <v>1</v>
      </c>
      <c r="E12" s="33">
        <v>33</v>
      </c>
      <c r="F12" s="33">
        <v>149</v>
      </c>
      <c r="G12" s="36">
        <f>IFERROR(Tabell11746[[#This Row],[Bifall]]/Tabell11746[[#This Row],[Totalt]],0)</f>
        <v>0.96969696969696972</v>
      </c>
    </row>
    <row r="13" spans="1:7" ht="15" customHeight="1">
      <c r="A13" s="30" t="s">
        <v>165</v>
      </c>
      <c r="B13" s="33">
        <v>24</v>
      </c>
      <c r="C13" s="33">
        <v>1</v>
      </c>
      <c r="D13" s="33">
        <v>0</v>
      </c>
      <c r="E13" s="33">
        <v>25</v>
      </c>
      <c r="F13" s="33">
        <v>167</v>
      </c>
      <c r="G13" s="36">
        <f>IFERROR(Tabell11746[[#This Row],[Bifall]]/Tabell11746[[#This Row],[Totalt]],0)</f>
        <v>0.96</v>
      </c>
    </row>
    <row r="14" spans="1:7" ht="15" customHeight="1">
      <c r="A14" s="30" t="s">
        <v>0</v>
      </c>
      <c r="B14" s="33">
        <v>198</v>
      </c>
      <c r="C14" s="33">
        <v>6</v>
      </c>
      <c r="D14" s="33">
        <v>11</v>
      </c>
      <c r="E14" s="33">
        <v>215</v>
      </c>
      <c r="F14" s="33">
        <v>168</v>
      </c>
      <c r="G14" s="36">
        <f>IFERROR(Tabell11746[[#This Row],[Bifall]]/Tabell11746[[#This Row],[Totalt]],0)</f>
        <v>0.92093023255813955</v>
      </c>
    </row>
    <row r="15" spans="1:7" ht="15" customHeight="1">
      <c r="A15" s="30" t="s">
        <v>77</v>
      </c>
      <c r="B15" s="30"/>
      <c r="C15" s="30"/>
      <c r="D15" s="30"/>
      <c r="E15" s="30"/>
      <c r="F15" s="30"/>
      <c r="G15" s="30"/>
    </row>
    <row r="16" spans="1:7" ht="15" customHeight="1">
      <c r="A16" s="22" t="s">
        <v>65</v>
      </c>
      <c r="B16" s="23" t="s">
        <v>67</v>
      </c>
      <c r="C16" s="23" t="s">
        <v>68</v>
      </c>
      <c r="D16" s="23" t="s">
        <v>64</v>
      </c>
      <c r="E16" s="23" t="s">
        <v>0</v>
      </c>
      <c r="F16" s="23" t="s">
        <v>69</v>
      </c>
      <c r="G16" s="23" t="s">
        <v>72</v>
      </c>
    </row>
    <row r="17" spans="1:7" ht="15" customHeight="1">
      <c r="A17" s="8" t="s">
        <v>114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6">
        <f>IFERROR(Tabell1174615[[#This Row],[Bifall]]/Tabell1174615[[#This Row],[Totalt]],0)</f>
        <v>0</v>
      </c>
    </row>
    <row r="18" spans="1:7" ht="15" customHeight="1">
      <c r="A18" s="30" t="s">
        <v>115</v>
      </c>
      <c r="B18" s="33">
        <v>65</v>
      </c>
      <c r="C18" s="33">
        <v>0</v>
      </c>
      <c r="D18" s="33">
        <v>0</v>
      </c>
      <c r="E18" s="33">
        <v>65</v>
      </c>
      <c r="F18" s="33">
        <v>19</v>
      </c>
      <c r="G18" s="17">
        <f>IFERROR(Tabell1174615[[#This Row],[Bifall]]/Tabell1174615[[#This Row],[Totalt]],0)</f>
        <v>1</v>
      </c>
    </row>
    <row r="19" spans="1:7" ht="15" customHeight="1">
      <c r="A19" s="8" t="s">
        <v>134</v>
      </c>
      <c r="B19" s="5">
        <v>111</v>
      </c>
      <c r="C19" s="5">
        <v>0</v>
      </c>
      <c r="D19" s="5">
        <v>1</v>
      </c>
      <c r="E19" s="5">
        <v>112</v>
      </c>
      <c r="F19" s="5">
        <v>36</v>
      </c>
      <c r="G19" s="6">
        <f>IFERROR(Tabell1174615[[#This Row],[Bifall]]/Tabell1174615[[#This Row],[Totalt]],0)</f>
        <v>0.9910714285714286</v>
      </c>
    </row>
    <row r="20" spans="1:7" ht="15" customHeight="1">
      <c r="A20" s="30" t="s">
        <v>144</v>
      </c>
      <c r="B20" s="33">
        <v>50</v>
      </c>
      <c r="C20" s="33">
        <v>0</v>
      </c>
      <c r="D20" s="33">
        <v>1</v>
      </c>
      <c r="E20" s="33">
        <v>51</v>
      </c>
      <c r="F20" s="33">
        <v>64</v>
      </c>
      <c r="G20" s="17">
        <f>IFERROR(Tabell1174615[[#This Row],[Bifall]]/Tabell1174615[[#This Row],[Totalt]],0)</f>
        <v>0.98039215686274506</v>
      </c>
    </row>
    <row r="21" spans="1:7" ht="15" customHeight="1">
      <c r="A21" s="8" t="s">
        <v>150</v>
      </c>
      <c r="B21" s="5">
        <v>8</v>
      </c>
      <c r="C21" s="5">
        <v>0</v>
      </c>
      <c r="D21" s="5">
        <v>0</v>
      </c>
      <c r="E21" s="5">
        <v>8</v>
      </c>
      <c r="F21" s="5">
        <v>101</v>
      </c>
      <c r="G21" s="6">
        <f>IFERROR(Tabell1174615[[#This Row],[Bifall]]/Tabell1174615[[#This Row],[Totalt]],0)</f>
        <v>1</v>
      </c>
    </row>
    <row r="22" spans="1:7" ht="15" customHeight="1">
      <c r="A22" s="30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17">
        <f>IFERROR(Tabell1174615[[#This Row],[Bifall]]/Tabell1174615[[#This Row],[Totalt]],0)</f>
        <v>0</v>
      </c>
    </row>
    <row r="23" spans="1:7" ht="15" customHeight="1">
      <c r="A23" s="8" t="s">
        <v>159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6">
        <f>IFERROR(Tabell1174615[[#This Row],[Bifall]]/Tabell1174615[[#This Row],[Totalt]],0)</f>
        <v>0</v>
      </c>
    </row>
    <row r="24" spans="1:7" ht="15" customHeight="1">
      <c r="A24" s="8" t="s">
        <v>161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6">
        <f>IFERROR(Tabell1174615[[#This Row],[Bifall]]/Tabell1174615[[#This Row],[Totalt]],0)</f>
        <v>0</v>
      </c>
    </row>
    <row r="25" spans="1:7" ht="15" customHeight="1">
      <c r="A25" s="8" t="s">
        <v>165</v>
      </c>
      <c r="B25" s="5">
        <v>0</v>
      </c>
      <c r="C25" s="5">
        <v>0</v>
      </c>
      <c r="D25" s="5">
        <v>1</v>
      </c>
      <c r="E25" s="5">
        <v>0</v>
      </c>
      <c r="F25" s="5">
        <v>228</v>
      </c>
      <c r="G25" s="6">
        <f>IFERROR(Tabell1174615[[#This Row],[Bifall]]/Tabell1174615[[#This Row],[Totalt]],0)</f>
        <v>0</v>
      </c>
    </row>
    <row r="26" spans="1:7" ht="15" customHeight="1">
      <c r="A26" s="30" t="s">
        <v>0</v>
      </c>
      <c r="B26" s="33">
        <v>234</v>
      </c>
      <c r="C26" s="33">
        <v>0</v>
      </c>
      <c r="D26" s="33">
        <v>3</v>
      </c>
      <c r="E26" s="33">
        <v>237</v>
      </c>
      <c r="F26" s="33">
        <v>40</v>
      </c>
      <c r="G26" s="17">
        <f>IFERROR(Tabell1174615[[#This Row],[Bifall]]/Tabell1174615[[#This Row],[Totalt]],0)</f>
        <v>0.98734177215189878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100</v>
      </c>
    </row>
    <row r="2" spans="1:9" ht="15" customHeight="1">
      <c r="A2" s="1"/>
    </row>
    <row r="3" spans="1:9" ht="15" customHeight="1">
      <c r="A3" s="1" t="s">
        <v>75</v>
      </c>
    </row>
    <row r="4" spans="1:9" ht="40.5" customHeight="1">
      <c r="A4" s="22" t="s">
        <v>66</v>
      </c>
      <c r="B4" s="23" t="s">
        <v>67</v>
      </c>
      <c r="C4" s="23" t="s">
        <v>68</v>
      </c>
      <c r="D4" s="24" t="s">
        <v>73</v>
      </c>
      <c r="E4" s="35" t="s">
        <v>71</v>
      </c>
      <c r="F4" s="45" t="s">
        <v>108</v>
      </c>
      <c r="G4" s="35" t="s">
        <v>64</v>
      </c>
      <c r="H4" s="23" t="s">
        <v>0</v>
      </c>
      <c r="I4" s="24" t="s">
        <v>91</v>
      </c>
    </row>
    <row r="5" spans="1:9" ht="15" customHeight="1">
      <c r="A5" s="22" t="s">
        <v>1</v>
      </c>
      <c r="B5" s="5">
        <v>11</v>
      </c>
      <c r="C5" s="5">
        <v>9</v>
      </c>
      <c r="D5" s="33">
        <v>2</v>
      </c>
      <c r="E5" s="34">
        <v>0</v>
      </c>
      <c r="F5" s="33">
        <v>0</v>
      </c>
      <c r="G5" s="34">
        <v>2</v>
      </c>
      <c r="H5" s="5">
        <v>24</v>
      </c>
      <c r="I5" s="28">
        <f>IFERROR(Tabell3127[[#This Row],[Bifall]]/Tabell3127[[#This Row],[Totalt]],0)</f>
        <v>0.45833333333333331</v>
      </c>
    </row>
    <row r="6" spans="1:9" ht="15" customHeight="1">
      <c r="A6" s="4" t="s">
        <v>2</v>
      </c>
      <c r="B6" s="5">
        <v>0</v>
      </c>
      <c r="C6" s="5">
        <v>0</v>
      </c>
      <c r="D6" s="33">
        <v>0</v>
      </c>
      <c r="E6" s="34">
        <v>0</v>
      </c>
      <c r="F6" s="33">
        <v>0</v>
      </c>
      <c r="G6" s="34">
        <v>1</v>
      </c>
      <c r="H6" s="5">
        <v>1</v>
      </c>
      <c r="I6" s="6">
        <f>IFERROR(Tabell3127[[#This Row],[Bifall]]/Tabell3127[[#This Row],[Totalt]],0)</f>
        <v>0</v>
      </c>
    </row>
    <row r="7" spans="1:9" ht="15" customHeight="1">
      <c r="A7" s="4" t="s">
        <v>3</v>
      </c>
      <c r="B7" s="5">
        <v>0</v>
      </c>
      <c r="C7" s="5">
        <v>0</v>
      </c>
      <c r="D7" s="33">
        <v>0</v>
      </c>
      <c r="E7" s="34">
        <v>0</v>
      </c>
      <c r="F7" s="33">
        <v>0</v>
      </c>
      <c r="G7" s="34">
        <v>7</v>
      </c>
      <c r="H7" s="5">
        <v>7</v>
      </c>
      <c r="I7" s="6">
        <f>IFERROR(Tabell3127[[#This Row],[Bifall]]/Tabell3127[[#This Row],[Totalt]],0)</f>
        <v>0</v>
      </c>
    </row>
    <row r="8" spans="1:9" ht="15" customHeight="1">
      <c r="A8" s="4" t="s">
        <v>4</v>
      </c>
      <c r="B8" s="5">
        <v>0</v>
      </c>
      <c r="C8" s="5">
        <v>0</v>
      </c>
      <c r="D8" s="33">
        <v>0</v>
      </c>
      <c r="E8" s="34">
        <v>0</v>
      </c>
      <c r="F8" s="33">
        <v>0</v>
      </c>
      <c r="G8" s="34">
        <v>1</v>
      </c>
      <c r="H8" s="5">
        <v>1</v>
      </c>
      <c r="I8" s="6">
        <f>IFERROR(Tabell3127[[#This Row],[Bifall]]/Tabell3127[[#This Row],[Totalt]],0)</f>
        <v>0</v>
      </c>
    </row>
    <row r="9" spans="1:9" ht="15" customHeight="1">
      <c r="A9" s="4" t="s">
        <v>12</v>
      </c>
      <c r="B9" s="5">
        <v>0</v>
      </c>
      <c r="C9" s="5">
        <v>3</v>
      </c>
      <c r="D9" s="33">
        <v>0</v>
      </c>
      <c r="E9" s="34">
        <v>0</v>
      </c>
      <c r="F9" s="33">
        <v>0</v>
      </c>
      <c r="G9" s="34">
        <v>1</v>
      </c>
      <c r="H9" s="5">
        <v>4</v>
      </c>
      <c r="I9" s="6">
        <f>IFERROR(Tabell3127[[#This Row],[Bifall]]/Tabell3127[[#This Row],[Totalt]],0)</f>
        <v>0</v>
      </c>
    </row>
    <row r="10" spans="1:9" ht="15" customHeight="1">
      <c r="A10" s="4" t="s">
        <v>13</v>
      </c>
      <c r="B10" s="5">
        <v>2</v>
      </c>
      <c r="C10" s="5">
        <v>1</v>
      </c>
      <c r="D10" s="33">
        <v>0</v>
      </c>
      <c r="E10" s="34">
        <v>0</v>
      </c>
      <c r="F10" s="33">
        <v>0</v>
      </c>
      <c r="G10" s="34">
        <v>0</v>
      </c>
      <c r="H10" s="5">
        <v>3</v>
      </c>
      <c r="I10" s="6">
        <f>IFERROR(Tabell3127[[#This Row],[Bifall]]/Tabell3127[[#This Row],[Totalt]],0)</f>
        <v>0.66666666666666663</v>
      </c>
    </row>
    <row r="11" spans="1:9" ht="15" customHeight="1">
      <c r="A11" s="4" t="s">
        <v>120</v>
      </c>
      <c r="B11" s="5">
        <v>1</v>
      </c>
      <c r="C11" s="5">
        <v>0</v>
      </c>
      <c r="D11" s="33">
        <v>0</v>
      </c>
      <c r="E11" s="34">
        <v>0</v>
      </c>
      <c r="F11" s="33">
        <v>0</v>
      </c>
      <c r="G11" s="34">
        <v>0</v>
      </c>
      <c r="H11" s="5">
        <v>1</v>
      </c>
      <c r="I11" s="6">
        <f>IFERROR(Tabell3127[[#This Row],[Bifall]]/Tabell3127[[#This Row],[Totalt]],0)</f>
        <v>1</v>
      </c>
    </row>
    <row r="12" spans="1:9" ht="15" customHeight="1">
      <c r="A12" s="4" t="s">
        <v>17</v>
      </c>
      <c r="B12" s="5">
        <v>3</v>
      </c>
      <c r="C12" s="5">
        <v>0</v>
      </c>
      <c r="D12" s="33">
        <v>0</v>
      </c>
      <c r="E12" s="34">
        <v>0</v>
      </c>
      <c r="F12" s="33">
        <v>0</v>
      </c>
      <c r="G12" s="34">
        <v>0</v>
      </c>
      <c r="H12" s="5">
        <v>3</v>
      </c>
      <c r="I12" s="6">
        <f>IFERROR(Tabell3127[[#This Row],[Bifall]]/Tabell3127[[#This Row],[Totalt]],0)</f>
        <v>1</v>
      </c>
    </row>
    <row r="13" spans="1:9" ht="15" customHeight="1">
      <c r="A13" s="2" t="s">
        <v>18</v>
      </c>
      <c r="B13" s="3">
        <v>2</v>
      </c>
      <c r="C13" s="3">
        <v>3</v>
      </c>
      <c r="D13" s="33">
        <v>0</v>
      </c>
      <c r="E13" s="33">
        <v>0</v>
      </c>
      <c r="F13" s="33">
        <v>0</v>
      </c>
      <c r="G13" s="33">
        <v>0</v>
      </c>
      <c r="H13" s="3">
        <v>5</v>
      </c>
      <c r="I13" s="17">
        <f>IFERROR(Tabell3127[[#This Row],[Bifall]]/Tabell3127[[#This Row],[Totalt]],0)</f>
        <v>0.4</v>
      </c>
    </row>
    <row r="14" spans="1:9" ht="15" customHeight="1">
      <c r="A14" s="2" t="s">
        <v>167</v>
      </c>
      <c r="B14" s="3">
        <v>0</v>
      </c>
      <c r="C14" s="3">
        <v>0</v>
      </c>
      <c r="D14" s="33">
        <v>0</v>
      </c>
      <c r="E14" s="33">
        <v>0</v>
      </c>
      <c r="F14" s="33">
        <v>0</v>
      </c>
      <c r="G14" s="33">
        <v>1</v>
      </c>
      <c r="H14" s="3">
        <v>1</v>
      </c>
      <c r="I14" s="17">
        <f>IFERROR(Tabell3127[[#This Row],[Bifall]]/Tabell3127[[#This Row],[Totalt]],0)</f>
        <v>0</v>
      </c>
    </row>
    <row r="15" spans="1:9" ht="15" customHeight="1">
      <c r="A15" s="2" t="s">
        <v>19</v>
      </c>
      <c r="B15" s="3">
        <v>0</v>
      </c>
      <c r="C15" s="3">
        <v>2</v>
      </c>
      <c r="D15" s="33">
        <v>0</v>
      </c>
      <c r="E15" s="33">
        <v>0</v>
      </c>
      <c r="F15" s="33">
        <v>0</v>
      </c>
      <c r="G15" s="33">
        <v>1</v>
      </c>
      <c r="H15" s="3">
        <v>3</v>
      </c>
      <c r="I15" s="17">
        <f>IFERROR(Tabell3127[[#This Row],[Bifall]]/Tabell3127[[#This Row],[Totalt]],0)</f>
        <v>0</v>
      </c>
    </row>
    <row r="16" spans="1:9" ht="15" customHeight="1">
      <c r="A16" s="2" t="s">
        <v>123</v>
      </c>
      <c r="B16" s="3">
        <v>1</v>
      </c>
      <c r="C16" s="3">
        <v>1</v>
      </c>
      <c r="D16" s="33">
        <v>0</v>
      </c>
      <c r="E16" s="33">
        <v>0</v>
      </c>
      <c r="F16" s="33">
        <v>0</v>
      </c>
      <c r="G16" s="33">
        <v>1</v>
      </c>
      <c r="H16" s="3">
        <v>3</v>
      </c>
      <c r="I16" s="17">
        <f>IFERROR(Tabell3127[[#This Row],[Bifall]]/Tabell3127[[#This Row],[Totalt]],0)</f>
        <v>0.33333333333333331</v>
      </c>
    </row>
    <row r="17" spans="1:9" ht="15" customHeight="1">
      <c r="A17" s="30" t="s">
        <v>22</v>
      </c>
      <c r="B17" s="33">
        <v>1</v>
      </c>
      <c r="C17" s="33">
        <v>6</v>
      </c>
      <c r="D17" s="33">
        <v>2</v>
      </c>
      <c r="E17" s="33">
        <v>0</v>
      </c>
      <c r="F17" s="33">
        <v>0</v>
      </c>
      <c r="G17" s="33">
        <v>0</v>
      </c>
      <c r="H17" s="33">
        <v>9</v>
      </c>
      <c r="I17" s="46">
        <f>IFERROR(Tabell3127[[#This Row],[Bifall]]/Tabell3127[[#This Row],[Totalt]],0)</f>
        <v>0.1111111111111111</v>
      </c>
    </row>
    <row r="18" spans="1:9" ht="15" customHeight="1">
      <c r="A18" s="30" t="s">
        <v>23</v>
      </c>
      <c r="B18" s="33">
        <v>0</v>
      </c>
      <c r="C18" s="33">
        <v>2</v>
      </c>
      <c r="D18" s="33">
        <v>0</v>
      </c>
      <c r="E18" s="33">
        <v>0</v>
      </c>
      <c r="F18" s="33">
        <v>0</v>
      </c>
      <c r="G18" s="33">
        <v>0</v>
      </c>
      <c r="H18" s="33">
        <v>2</v>
      </c>
      <c r="I18" s="46">
        <f>IFERROR(Tabell3127[[#This Row],[Bifall]]/Tabell3127[[#This Row],[Totalt]],0)</f>
        <v>0</v>
      </c>
    </row>
    <row r="19" spans="1:9" ht="15" customHeight="1">
      <c r="A19" s="30" t="s">
        <v>106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2</v>
      </c>
      <c r="H19" s="33">
        <v>2</v>
      </c>
      <c r="I19" s="46">
        <f>IFERROR(Tabell3127[[#This Row],[Bifall]]/Tabell3127[[#This Row],[Totalt]],0)</f>
        <v>0</v>
      </c>
    </row>
    <row r="20" spans="1:9" ht="15" customHeight="1">
      <c r="A20" s="30" t="s">
        <v>24</v>
      </c>
      <c r="B20" s="33">
        <v>0</v>
      </c>
      <c r="C20" s="33">
        <v>1</v>
      </c>
      <c r="D20" s="33">
        <v>0</v>
      </c>
      <c r="E20" s="33">
        <v>0</v>
      </c>
      <c r="F20" s="33">
        <v>0</v>
      </c>
      <c r="G20" s="33">
        <v>0</v>
      </c>
      <c r="H20" s="33">
        <v>1</v>
      </c>
      <c r="I20" s="46">
        <f>IFERROR(Tabell3127[[#This Row],[Bifall]]/Tabell3127[[#This Row],[Totalt]],0)</f>
        <v>0</v>
      </c>
    </row>
    <row r="21" spans="1:9" ht="12.75">
      <c r="A21" s="30" t="s">
        <v>26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1</v>
      </c>
      <c r="H21" s="33">
        <v>1</v>
      </c>
      <c r="I21" s="46">
        <f>IFERROR(Tabell3127[[#This Row],[Bifall]]/Tabell3127[[#This Row],[Totalt]],0)</f>
        <v>0</v>
      </c>
    </row>
    <row r="22" spans="1:9" ht="12.75">
      <c r="A22" s="30" t="s">
        <v>30</v>
      </c>
      <c r="B22" s="33">
        <v>0</v>
      </c>
      <c r="C22" s="33">
        <v>1</v>
      </c>
      <c r="D22" s="33">
        <v>0</v>
      </c>
      <c r="E22" s="33">
        <v>0</v>
      </c>
      <c r="F22" s="33">
        <v>0</v>
      </c>
      <c r="G22" s="33">
        <v>0</v>
      </c>
      <c r="H22" s="33">
        <v>1</v>
      </c>
      <c r="I22" s="46">
        <f>IFERROR(Tabell3127[[#This Row],[Bifall]]/Tabell3127[[#This Row],[Totalt]],0)</f>
        <v>0</v>
      </c>
    </row>
    <row r="23" spans="1:9" ht="12.75">
      <c r="A23" s="30" t="s">
        <v>82</v>
      </c>
      <c r="B23" s="33">
        <v>0</v>
      </c>
      <c r="C23" s="33">
        <v>1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46">
        <f>IFERROR(Tabell3127[[#This Row],[Bifall]]/Tabell3127[[#This Row],[Totalt]],0)</f>
        <v>0</v>
      </c>
    </row>
    <row r="24" spans="1:9" ht="12.75">
      <c r="A24" s="30" t="s">
        <v>32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1</v>
      </c>
      <c r="H24" s="33">
        <v>1</v>
      </c>
      <c r="I24" s="46">
        <f>IFERROR(Tabell3127[[#This Row],[Bifall]]/Tabell3127[[#This Row],[Totalt]],0)</f>
        <v>0</v>
      </c>
    </row>
    <row r="25" spans="1:9" ht="15" customHeight="1">
      <c r="A25" s="30" t="s">
        <v>33</v>
      </c>
      <c r="B25" s="33">
        <v>0</v>
      </c>
      <c r="C25" s="33">
        <v>1</v>
      </c>
      <c r="D25" s="33">
        <v>1</v>
      </c>
      <c r="E25" s="33">
        <v>0</v>
      </c>
      <c r="F25" s="33">
        <v>0</v>
      </c>
      <c r="G25" s="33">
        <v>16</v>
      </c>
      <c r="H25" s="33">
        <v>18</v>
      </c>
      <c r="I25" s="46">
        <f>IFERROR(Tabell3127[[#This Row],[Bifall]]/Tabell3127[[#This Row],[Totalt]],0)</f>
        <v>0</v>
      </c>
    </row>
    <row r="26" spans="1:9" ht="15" customHeight="1">
      <c r="A26" s="30" t="s">
        <v>38</v>
      </c>
      <c r="B26" s="33">
        <v>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1</v>
      </c>
      <c r="I26" s="46">
        <f>IFERROR(Tabell3127[[#This Row],[Bifall]]/Tabell3127[[#This Row],[Totalt]],0)</f>
        <v>1</v>
      </c>
    </row>
    <row r="27" spans="1:9" ht="15" customHeight="1">
      <c r="A27" s="30" t="s">
        <v>39</v>
      </c>
      <c r="B27" s="33">
        <v>0</v>
      </c>
      <c r="C27" s="33">
        <v>1</v>
      </c>
      <c r="D27" s="33">
        <v>0</v>
      </c>
      <c r="E27" s="33">
        <v>0</v>
      </c>
      <c r="F27" s="33">
        <v>0</v>
      </c>
      <c r="G27" s="33">
        <v>0</v>
      </c>
      <c r="H27" s="33">
        <v>1</v>
      </c>
      <c r="I27" s="46">
        <f>IFERROR(Tabell3127[[#This Row],[Bifall]]/Tabell3127[[#This Row],[Totalt]],0)</f>
        <v>0</v>
      </c>
    </row>
    <row r="28" spans="1:9" ht="15" customHeight="1">
      <c r="A28" s="30" t="s">
        <v>40</v>
      </c>
      <c r="B28" s="33">
        <v>0</v>
      </c>
      <c r="C28" s="33">
        <v>0</v>
      </c>
      <c r="D28" s="33">
        <v>1</v>
      </c>
      <c r="E28" s="33">
        <v>0</v>
      </c>
      <c r="F28" s="33">
        <v>0</v>
      </c>
      <c r="G28" s="33">
        <v>1</v>
      </c>
      <c r="H28" s="33">
        <v>2</v>
      </c>
      <c r="I28" s="46">
        <f>IFERROR(Tabell3127[[#This Row],[Bifall]]/Tabell3127[[#This Row],[Totalt]],0)</f>
        <v>0</v>
      </c>
    </row>
    <row r="29" spans="1:9" ht="15" customHeight="1">
      <c r="A29" s="30" t="s">
        <v>41</v>
      </c>
      <c r="B29" s="33">
        <v>0</v>
      </c>
      <c r="C29" s="33">
        <v>2</v>
      </c>
      <c r="D29" s="33">
        <v>0</v>
      </c>
      <c r="E29" s="33">
        <v>0</v>
      </c>
      <c r="F29" s="33">
        <v>0</v>
      </c>
      <c r="G29" s="33">
        <v>0</v>
      </c>
      <c r="H29" s="33">
        <v>2</v>
      </c>
      <c r="I29" s="46">
        <f>IFERROR(Tabell3127[[#This Row],[Bifall]]/Tabell3127[[#This Row],[Totalt]],0)</f>
        <v>0</v>
      </c>
    </row>
    <row r="30" spans="1:9" ht="15" customHeight="1">
      <c r="A30" s="30" t="s">
        <v>42</v>
      </c>
      <c r="B30" s="33">
        <v>0</v>
      </c>
      <c r="C30" s="33">
        <v>1</v>
      </c>
      <c r="D30" s="33">
        <v>2</v>
      </c>
      <c r="E30" s="33">
        <v>0</v>
      </c>
      <c r="F30" s="33">
        <v>0</v>
      </c>
      <c r="G30" s="33">
        <v>0</v>
      </c>
      <c r="H30" s="33">
        <v>3</v>
      </c>
      <c r="I30" s="46">
        <f>IFERROR(Tabell3127[[#This Row],[Bifall]]/Tabell3127[[#This Row],[Totalt]],0)</f>
        <v>0</v>
      </c>
    </row>
    <row r="31" spans="1:9" ht="15" customHeight="1">
      <c r="A31" s="30" t="s">
        <v>46</v>
      </c>
      <c r="B31" s="33">
        <v>6</v>
      </c>
      <c r="C31" s="33">
        <v>5</v>
      </c>
      <c r="D31" s="33">
        <v>0</v>
      </c>
      <c r="E31" s="33">
        <v>0</v>
      </c>
      <c r="F31" s="33">
        <v>0</v>
      </c>
      <c r="G31" s="33">
        <v>2</v>
      </c>
      <c r="H31" s="33">
        <v>13</v>
      </c>
      <c r="I31" s="46">
        <f>IFERROR(Tabell3127[[#This Row],[Bifall]]/Tabell3127[[#This Row],[Totalt]],0)</f>
        <v>0.46153846153846156</v>
      </c>
    </row>
    <row r="32" spans="1:9" ht="15" customHeight="1">
      <c r="A32" s="30" t="s">
        <v>48</v>
      </c>
      <c r="B32" s="33">
        <v>2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2</v>
      </c>
      <c r="I32" s="46">
        <f>IFERROR(Tabell3127[[#This Row],[Bifall]]/Tabell3127[[#This Row],[Totalt]],0)</f>
        <v>1</v>
      </c>
    </row>
    <row r="33" spans="1:9" ht="15" customHeight="1">
      <c r="A33" s="30" t="s">
        <v>49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4</v>
      </c>
      <c r="H33" s="33">
        <v>4</v>
      </c>
      <c r="I33" s="46">
        <f>IFERROR(Tabell3127[[#This Row],[Bifall]]/Tabell3127[[#This Row],[Totalt]],0)</f>
        <v>0</v>
      </c>
    </row>
    <row r="34" spans="1:9" ht="15" customHeight="1">
      <c r="A34" s="30" t="s">
        <v>50</v>
      </c>
      <c r="B34" s="33">
        <v>30</v>
      </c>
      <c r="C34" s="33">
        <v>2</v>
      </c>
      <c r="D34" s="33">
        <v>2</v>
      </c>
      <c r="E34" s="33">
        <v>0</v>
      </c>
      <c r="F34" s="33">
        <v>0</v>
      </c>
      <c r="G34" s="33">
        <v>8</v>
      </c>
      <c r="H34" s="33">
        <v>42</v>
      </c>
      <c r="I34" s="46">
        <f>IFERROR(Tabell3127[[#This Row],[Bifall]]/Tabell3127[[#This Row],[Totalt]],0)</f>
        <v>0.7142857142857143</v>
      </c>
    </row>
    <row r="35" spans="1:9" ht="15" customHeight="1">
      <c r="A35" s="30" t="s">
        <v>54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6</v>
      </c>
      <c r="H35" s="33">
        <v>6</v>
      </c>
      <c r="I35" s="46">
        <f>IFERROR(Tabell3127[[#This Row],[Bifall]]/Tabell3127[[#This Row],[Totalt]],0)</f>
        <v>0</v>
      </c>
    </row>
    <row r="36" spans="1:9" ht="15" customHeight="1">
      <c r="A36" s="30" t="s">
        <v>55</v>
      </c>
      <c r="B36" s="33">
        <v>0</v>
      </c>
      <c r="C36" s="33">
        <v>6</v>
      </c>
      <c r="D36" s="33">
        <v>0</v>
      </c>
      <c r="E36" s="33">
        <v>0</v>
      </c>
      <c r="F36" s="33">
        <v>0</v>
      </c>
      <c r="G36" s="33">
        <v>0</v>
      </c>
      <c r="H36" s="33">
        <v>6</v>
      </c>
      <c r="I36" s="46">
        <f>IFERROR(Tabell3127[[#This Row],[Bifall]]/Tabell3127[[#This Row],[Totalt]],0)</f>
        <v>0</v>
      </c>
    </row>
    <row r="37" spans="1:9" ht="15" customHeight="1">
      <c r="A37" s="30" t="s">
        <v>56</v>
      </c>
      <c r="B37" s="33">
        <v>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2</v>
      </c>
      <c r="I37" s="46">
        <f>IFERROR(Tabell3127[[#This Row],[Bifall]]/Tabell3127[[#This Row],[Totalt]],0)</f>
        <v>1</v>
      </c>
    </row>
    <row r="38" spans="1:9" ht="15" customHeight="1">
      <c r="A38" s="30" t="s">
        <v>57</v>
      </c>
      <c r="B38" s="33">
        <v>1</v>
      </c>
      <c r="C38" s="33">
        <v>0</v>
      </c>
      <c r="D38" s="33">
        <v>0</v>
      </c>
      <c r="E38" s="33">
        <v>0</v>
      </c>
      <c r="F38" s="33">
        <v>0</v>
      </c>
      <c r="G38" s="33">
        <v>1</v>
      </c>
      <c r="H38" s="33">
        <v>2</v>
      </c>
      <c r="I38" s="46">
        <f>IFERROR(Tabell3127[[#This Row],[Bifall]]/Tabell3127[[#This Row],[Totalt]],0)</f>
        <v>0.5</v>
      </c>
    </row>
    <row r="39" spans="1:9" ht="15" customHeight="1">
      <c r="A39" s="30" t="s">
        <v>60</v>
      </c>
      <c r="B39" s="33">
        <v>0</v>
      </c>
      <c r="C39" s="33">
        <v>1</v>
      </c>
      <c r="D39" s="33">
        <v>0</v>
      </c>
      <c r="E39" s="33">
        <v>0</v>
      </c>
      <c r="F39" s="33">
        <v>0</v>
      </c>
      <c r="G39" s="33">
        <v>0</v>
      </c>
      <c r="H39" s="33">
        <v>1</v>
      </c>
      <c r="I39" s="46">
        <f>IFERROR(Tabell3127[[#This Row],[Bifall]]/Tabell3127[[#This Row],[Totalt]],0)</f>
        <v>0</v>
      </c>
    </row>
    <row r="40" spans="1:9" ht="15" customHeight="1">
      <c r="A40" s="30" t="s">
        <v>0</v>
      </c>
      <c r="B40" s="33">
        <v>63</v>
      </c>
      <c r="C40" s="33">
        <v>49</v>
      </c>
      <c r="D40" s="33">
        <v>10</v>
      </c>
      <c r="E40" s="33">
        <v>0</v>
      </c>
      <c r="F40" s="33">
        <v>0</v>
      </c>
      <c r="G40" s="33">
        <v>57</v>
      </c>
      <c r="H40" s="33">
        <v>179</v>
      </c>
      <c r="I40" s="46">
        <f>IFERROR(Tabell3127[[#This Row],[Bifall]]/Tabell3127[[#This Row],[Totalt]],0)</f>
        <v>0.35195530726256985</v>
      </c>
    </row>
    <row r="41" spans="1:9" ht="15" customHeight="1">
      <c r="A41" s="2" t="s">
        <v>77</v>
      </c>
      <c r="H41" s="2"/>
      <c r="I41" s="2"/>
    </row>
    <row r="42" spans="1:9" ht="15" customHeight="1">
      <c r="A42" s="22" t="s">
        <v>66</v>
      </c>
      <c r="B42" s="23" t="s">
        <v>67</v>
      </c>
      <c r="C42" s="23" t="s">
        <v>68</v>
      </c>
      <c r="D42" s="23" t="s">
        <v>64</v>
      </c>
      <c r="E42" s="23" t="s">
        <v>0</v>
      </c>
      <c r="F42" s="24" t="s">
        <v>91</v>
      </c>
      <c r="G42" s="24"/>
      <c r="H42" s="2"/>
      <c r="I42" s="2"/>
    </row>
    <row r="43" spans="1:9" ht="15" customHeight="1">
      <c r="A43" s="4" t="s">
        <v>57</v>
      </c>
      <c r="B43" s="5">
        <v>160</v>
      </c>
      <c r="C43" s="5">
        <v>0</v>
      </c>
      <c r="D43" s="5">
        <v>7</v>
      </c>
      <c r="E43" s="5">
        <v>167</v>
      </c>
      <c r="F43" s="6">
        <f>Tabell312713[[#This Row],[Bifall]]/Tabell312713[[#This Row],[Totalt]]</f>
        <v>0.95808383233532934</v>
      </c>
      <c r="G43" s="6"/>
      <c r="H43" s="2"/>
      <c r="I43" s="2"/>
    </row>
    <row r="44" spans="1:9" ht="15" customHeight="1">
      <c r="A44" s="21" t="s">
        <v>0</v>
      </c>
      <c r="B44" s="27">
        <v>160</v>
      </c>
      <c r="C44" s="29">
        <v>0</v>
      </c>
      <c r="D44" s="27">
        <v>7</v>
      </c>
      <c r="E44" s="27">
        <v>167</v>
      </c>
      <c r="F44" s="26">
        <f>Tabell312713[[#This Row],[Bifall]]/Tabell312713[[#This Row],[Totalt]]</f>
        <v>0.95808383233532934</v>
      </c>
      <c r="G44" s="6"/>
      <c r="H44" s="2"/>
      <c r="I44" s="2"/>
    </row>
    <row r="45" spans="1:9" ht="15" customHeight="1">
      <c r="F45" s="2"/>
      <c r="G45" s="26"/>
      <c r="H45" s="2"/>
      <c r="I45" s="2"/>
    </row>
    <row r="46" spans="1:9" ht="15" customHeight="1">
      <c r="F46" s="2"/>
      <c r="G46" s="2"/>
      <c r="H46" s="2"/>
      <c r="I46" s="2"/>
    </row>
    <row r="47" spans="1:9" ht="17.25" customHeight="1">
      <c r="F47" s="2"/>
      <c r="G47" s="2"/>
      <c r="H47" s="2"/>
      <c r="I47" s="2"/>
    </row>
    <row r="48" spans="1:9" ht="17.25" customHeight="1">
      <c r="F48" s="2"/>
      <c r="G48" s="2"/>
      <c r="H48" s="2"/>
      <c r="I48" s="2"/>
    </row>
    <row r="49" spans="6:10" ht="17.25" customHeight="1">
      <c r="F49" s="2"/>
      <c r="G49" s="2"/>
      <c r="H49" s="2"/>
      <c r="I49" s="27"/>
    </row>
    <row r="50" spans="6:10" ht="17.25" customHeight="1">
      <c r="F50" s="2"/>
      <c r="G50" s="2"/>
      <c r="H50" s="2"/>
    </row>
    <row r="51" spans="6:10" ht="17.25" customHeight="1">
      <c r="F51" s="2"/>
      <c r="G51" s="2"/>
      <c r="H51" s="27"/>
      <c r="I51" s="2"/>
    </row>
    <row r="52" spans="6:10" ht="17.25" customHeight="1">
      <c r="F52" s="2"/>
      <c r="G52" s="2"/>
      <c r="I52" s="2"/>
    </row>
    <row r="53" spans="6:10" ht="17.25" customHeight="1">
      <c r="F53" s="2"/>
      <c r="G53" s="2"/>
      <c r="H53" s="2"/>
      <c r="I53" s="2"/>
    </row>
    <row r="54" spans="6:10" ht="17.25" customHeight="1">
      <c r="F54" s="2"/>
      <c r="G54" s="2"/>
      <c r="H54" s="2"/>
      <c r="I54" s="2"/>
    </row>
    <row r="55" spans="6:10" ht="17.25" customHeight="1">
      <c r="F55" s="2"/>
      <c r="G55" s="2"/>
      <c r="H55" s="2"/>
      <c r="I55" s="2"/>
      <c r="J55" s="26"/>
    </row>
    <row r="56" spans="6:10" ht="17.25" customHeight="1">
      <c r="G56" s="2"/>
      <c r="H56" s="2"/>
      <c r="I56" s="2"/>
      <c r="J56" s="26"/>
    </row>
    <row r="57" spans="6:10" ht="18.75" customHeight="1">
      <c r="H57" s="2"/>
      <c r="I57" s="2"/>
    </row>
    <row r="58" spans="6:10" ht="30.75" customHeight="1">
      <c r="H58" s="2"/>
      <c r="I58" s="2"/>
    </row>
    <row r="59" spans="6:10" ht="15" customHeight="1">
      <c r="H59" s="2"/>
      <c r="I59" s="2"/>
    </row>
    <row r="60" spans="6:10" ht="15" customHeight="1">
      <c r="H60" s="2"/>
      <c r="I60" s="2"/>
    </row>
    <row r="61" spans="6:10" ht="15" customHeight="1">
      <c r="H61" s="2"/>
      <c r="I61" s="2"/>
    </row>
    <row r="62" spans="6:10" ht="15" customHeight="1">
      <c r="H62" s="2"/>
      <c r="I62" s="2"/>
    </row>
    <row r="63" spans="6:10" ht="15" customHeight="1">
      <c r="H63" s="2"/>
      <c r="I63" s="2"/>
    </row>
    <row r="64" spans="6:10" ht="15" customHeight="1">
      <c r="H64" s="2"/>
      <c r="I64" s="2"/>
    </row>
    <row r="65" spans="8:9" ht="15" customHeight="1">
      <c r="H65" s="2"/>
      <c r="I65" s="2"/>
    </row>
    <row r="66" spans="8:9" ht="15" customHeight="1">
      <c r="H66" s="2"/>
    </row>
    <row r="67" spans="8:9" ht="15" customHeight="1">
      <c r="H67" s="2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101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48</v>
      </c>
      <c r="C4" s="5">
        <v>1</v>
      </c>
      <c r="D4" s="5">
        <v>1</v>
      </c>
      <c r="E4" s="5">
        <v>50</v>
      </c>
      <c r="F4" s="6">
        <f>Tabell31238[[#This Row],[Bifall]]/Tabell31238[[#This Row],[Totalt]]</f>
        <v>0.96</v>
      </c>
    </row>
    <row r="5" spans="1:6" ht="15" customHeight="1">
      <c r="A5" s="4" t="s">
        <v>13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17</v>
      </c>
      <c r="B6" s="5">
        <v>4</v>
      </c>
      <c r="C6" s="5">
        <v>0</v>
      </c>
      <c r="D6" s="5">
        <v>3</v>
      </c>
      <c r="E6" s="5">
        <v>7</v>
      </c>
      <c r="F6" s="6">
        <f>Tabell31238[[#This Row],[Bifall]]/Tabell31238[[#This Row],[Totalt]]</f>
        <v>0.5714285714285714</v>
      </c>
    </row>
    <row r="7" spans="1:6" ht="15" customHeight="1">
      <c r="A7" s="4" t="s">
        <v>18</v>
      </c>
      <c r="B7" s="5">
        <v>1</v>
      </c>
      <c r="C7" s="5">
        <v>0</v>
      </c>
      <c r="D7" s="5">
        <v>0</v>
      </c>
      <c r="E7" s="5">
        <v>1</v>
      </c>
      <c r="F7" s="6">
        <f>Tabell31238[[#This Row],[Bifall]]/Tabell31238[[#This Row],[Totalt]]</f>
        <v>1</v>
      </c>
    </row>
    <row r="8" spans="1:6" ht="15" customHeight="1">
      <c r="A8" s="4" t="s">
        <v>19</v>
      </c>
      <c r="B8" s="5">
        <v>1</v>
      </c>
      <c r="C8" s="5">
        <v>0</v>
      </c>
      <c r="D8" s="5">
        <v>0</v>
      </c>
      <c r="E8" s="5">
        <v>1</v>
      </c>
      <c r="F8" s="6">
        <f>Tabell31238[[#This Row],[Bifall]]/Tabell31238[[#This Row],[Totalt]]</f>
        <v>1</v>
      </c>
    </row>
    <row r="9" spans="1:6" ht="15" customHeight="1">
      <c r="A9" s="21" t="s">
        <v>22</v>
      </c>
      <c r="B9" s="27">
        <v>4</v>
      </c>
      <c r="C9" s="27">
        <v>0</v>
      </c>
      <c r="D9" s="27">
        <v>0</v>
      </c>
      <c r="E9" s="27">
        <v>4</v>
      </c>
      <c r="F9" s="26">
        <f>Tabell31238[[#This Row],[Bifall]]/Tabell31238[[#This Row],[Totalt]]</f>
        <v>1</v>
      </c>
    </row>
    <row r="10" spans="1:6" ht="15" customHeight="1">
      <c r="A10" s="21" t="s">
        <v>24</v>
      </c>
      <c r="B10" s="27">
        <v>4</v>
      </c>
      <c r="C10" s="27">
        <v>0</v>
      </c>
      <c r="D10" s="27">
        <v>0</v>
      </c>
      <c r="E10" s="27">
        <v>4</v>
      </c>
      <c r="F10" s="26">
        <f>Tabell31238[[#This Row],[Bifall]]/Tabell31238[[#This Row],[Totalt]]</f>
        <v>1</v>
      </c>
    </row>
    <row r="11" spans="1:6" ht="15" customHeight="1">
      <c r="A11" s="21" t="s">
        <v>26</v>
      </c>
      <c r="B11" s="27">
        <v>1</v>
      </c>
      <c r="C11" s="27">
        <v>0</v>
      </c>
      <c r="D11" s="27">
        <v>1</v>
      </c>
      <c r="E11" s="27">
        <v>2</v>
      </c>
      <c r="F11" s="26">
        <f>Tabell31238[[#This Row],[Bifall]]/Tabell31238[[#This Row],[Totalt]]</f>
        <v>0.5</v>
      </c>
    </row>
    <row r="12" spans="1:6" ht="15" customHeight="1">
      <c r="A12" s="30" t="s">
        <v>33</v>
      </c>
      <c r="B12" s="33">
        <v>1</v>
      </c>
      <c r="C12" s="33">
        <v>0</v>
      </c>
      <c r="D12" s="33">
        <v>0</v>
      </c>
      <c r="E12" s="33">
        <v>1</v>
      </c>
      <c r="F12" s="46">
        <f>Tabell31238[[#This Row],[Bifall]]/Tabell31238[[#This Row],[Totalt]]</f>
        <v>1</v>
      </c>
    </row>
    <row r="13" spans="1:6" ht="15" customHeight="1">
      <c r="A13" s="30" t="s">
        <v>36</v>
      </c>
      <c r="B13" s="33">
        <v>0</v>
      </c>
      <c r="C13" s="33">
        <v>0</v>
      </c>
      <c r="D13" s="33">
        <v>1</v>
      </c>
      <c r="E13" s="33">
        <v>1</v>
      </c>
      <c r="F13" s="46">
        <f>Tabell31238[[#This Row],[Bifall]]/Tabell31238[[#This Row],[Totalt]]</f>
        <v>0</v>
      </c>
    </row>
    <row r="14" spans="1:6" ht="15" customHeight="1">
      <c r="A14" s="30" t="s">
        <v>38</v>
      </c>
      <c r="B14" s="33">
        <v>2</v>
      </c>
      <c r="C14" s="33">
        <v>0</v>
      </c>
      <c r="D14" s="33">
        <v>0</v>
      </c>
      <c r="E14" s="33">
        <v>2</v>
      </c>
      <c r="F14" s="46">
        <f>Tabell31238[[#This Row],[Bifall]]/Tabell31238[[#This Row],[Totalt]]</f>
        <v>1</v>
      </c>
    </row>
    <row r="15" spans="1:6" ht="15" customHeight="1">
      <c r="A15" s="30" t="s">
        <v>39</v>
      </c>
      <c r="B15" s="33">
        <v>2</v>
      </c>
      <c r="C15" s="33">
        <v>0</v>
      </c>
      <c r="D15" s="33">
        <v>0</v>
      </c>
      <c r="E15" s="33">
        <v>2</v>
      </c>
      <c r="F15" s="46">
        <f>Tabell31238[[#This Row],[Bifall]]/Tabell31238[[#This Row],[Totalt]]</f>
        <v>1</v>
      </c>
    </row>
    <row r="16" spans="1:6" ht="15" customHeight="1">
      <c r="A16" s="30" t="s">
        <v>40</v>
      </c>
      <c r="B16" s="33">
        <v>6</v>
      </c>
      <c r="C16" s="33">
        <v>0</v>
      </c>
      <c r="D16" s="33">
        <v>0</v>
      </c>
      <c r="E16" s="33">
        <v>6</v>
      </c>
      <c r="F16" s="46">
        <f>Tabell31238[[#This Row],[Bifall]]/Tabell31238[[#This Row],[Totalt]]</f>
        <v>1</v>
      </c>
    </row>
    <row r="17" spans="1:6" ht="15" customHeight="1">
      <c r="A17" s="30" t="s">
        <v>42</v>
      </c>
      <c r="B17" s="33">
        <v>2</v>
      </c>
      <c r="C17" s="33">
        <v>0</v>
      </c>
      <c r="D17" s="33">
        <v>0</v>
      </c>
      <c r="E17" s="33">
        <v>2</v>
      </c>
      <c r="F17" s="46">
        <f>Tabell31238[[#This Row],[Bifall]]/Tabell31238[[#This Row],[Totalt]]</f>
        <v>1</v>
      </c>
    </row>
    <row r="18" spans="1:6" ht="15" customHeight="1">
      <c r="A18" s="30" t="s">
        <v>44</v>
      </c>
      <c r="B18" s="33">
        <v>3</v>
      </c>
      <c r="C18" s="33">
        <v>0</v>
      </c>
      <c r="D18" s="33">
        <v>0</v>
      </c>
      <c r="E18" s="33">
        <v>3</v>
      </c>
      <c r="F18" s="46">
        <f>Tabell31238[[#This Row],[Bifall]]/Tabell31238[[#This Row],[Totalt]]</f>
        <v>1</v>
      </c>
    </row>
    <row r="19" spans="1:6" ht="15" customHeight="1">
      <c r="A19" s="30" t="s">
        <v>46</v>
      </c>
      <c r="B19" s="33">
        <v>17</v>
      </c>
      <c r="C19" s="33">
        <v>1</v>
      </c>
      <c r="D19" s="33">
        <v>1</v>
      </c>
      <c r="E19" s="33">
        <v>19</v>
      </c>
      <c r="F19" s="46">
        <f>Tabell31238[[#This Row],[Bifall]]/Tabell31238[[#This Row],[Totalt]]</f>
        <v>0.89473684210526316</v>
      </c>
    </row>
    <row r="20" spans="1:6" ht="15" customHeight="1">
      <c r="A20" s="30" t="s">
        <v>48</v>
      </c>
      <c r="B20" s="33">
        <v>6</v>
      </c>
      <c r="C20" s="33">
        <v>0</v>
      </c>
      <c r="D20" s="33">
        <v>0</v>
      </c>
      <c r="E20" s="33">
        <v>6</v>
      </c>
      <c r="F20" s="46">
        <f>Tabell31238[[#This Row],[Bifall]]/Tabell31238[[#This Row],[Totalt]]</f>
        <v>1</v>
      </c>
    </row>
    <row r="21" spans="1:6" ht="15" customHeight="1">
      <c r="A21" s="30" t="s">
        <v>50</v>
      </c>
      <c r="B21" s="33">
        <v>94</v>
      </c>
      <c r="C21" s="33">
        <v>4</v>
      </c>
      <c r="D21" s="33">
        <v>3</v>
      </c>
      <c r="E21" s="33">
        <v>101</v>
      </c>
      <c r="F21" s="46">
        <f>Tabell31238[[#This Row],[Bifall]]/Tabell31238[[#This Row],[Totalt]]</f>
        <v>0.93069306930693074</v>
      </c>
    </row>
    <row r="22" spans="1:6" ht="15" customHeight="1">
      <c r="A22" s="30" t="s">
        <v>55</v>
      </c>
      <c r="B22" s="33">
        <v>1</v>
      </c>
      <c r="C22" s="33">
        <v>0</v>
      </c>
      <c r="D22" s="33">
        <v>0</v>
      </c>
      <c r="E22" s="33">
        <v>1</v>
      </c>
      <c r="F22" s="46">
        <f>Tabell31238[[#This Row],[Bifall]]/Tabell31238[[#This Row],[Totalt]]</f>
        <v>1</v>
      </c>
    </row>
    <row r="23" spans="1:6" ht="15" customHeight="1">
      <c r="A23" s="30" t="s">
        <v>57</v>
      </c>
      <c r="B23" s="33">
        <v>0</v>
      </c>
      <c r="C23" s="33">
        <v>0</v>
      </c>
      <c r="D23" s="33">
        <v>1</v>
      </c>
      <c r="E23" s="33">
        <v>1</v>
      </c>
      <c r="F23" s="46">
        <f>Tabell31238[[#This Row],[Bifall]]/Tabell31238[[#This Row],[Totalt]]</f>
        <v>0</v>
      </c>
    </row>
    <row r="24" spans="1:6" ht="15" customHeight="1">
      <c r="A24" s="30" t="s">
        <v>0</v>
      </c>
      <c r="B24" s="33">
        <v>198</v>
      </c>
      <c r="C24" s="33">
        <v>6</v>
      </c>
      <c r="D24" s="33">
        <v>11</v>
      </c>
      <c r="E24" s="33">
        <v>215</v>
      </c>
      <c r="F24" s="46">
        <f>Tabell31238[[#This Row],[Bifall]]/Tabell31238[[#This Row],[Totalt]]</f>
        <v>0.92093023255813955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Joachim Nilsson</cp:lastModifiedBy>
  <cp:revision>1</cp:revision>
  <dcterms:created xsi:type="dcterms:W3CDTF">2021-12-15T20:08:42Z</dcterms:created>
  <dcterms:modified xsi:type="dcterms:W3CDTF">2024-10-01T09:14:20Z</dcterms:modified>
</cp:coreProperties>
</file>