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NRK\GEMSTAT\Externwebben\Externwebben 2023\Leveranser\12 December\"/>
    </mc:Choice>
  </mc:AlternateContent>
  <bookViews>
    <workbookView xWindow="0" yWindow="0" windowWidth="28800" windowHeight="11700" tabRatio="656"/>
  </bookViews>
  <sheets>
    <sheet name="Information" sheetId="8" r:id="rId1"/>
    <sheet name="Totalt, förstagångsärenden" sheetId="1" r:id="rId2"/>
    <sheet name="Totalt, förlängningsärenden" sheetId="17" r:id="rId3"/>
    <sheet name="Medborgarskap, första ansökan" sheetId="12" r:id="rId4"/>
    <sheet name="Medborgarskap, förlängningar" sheetId="16" r:id="rId5"/>
    <sheet name="Totalt, första ansökan EKB" sheetId="18" r:id="rId6"/>
    <sheet name="Totalt, förlängningar,EKB" sheetId="19" r:id="rId7"/>
    <sheet name="Medborgarskap, förstagångs, EKB" sheetId="20" r:id="rId8"/>
    <sheet name="Medborgarskap, förlängning, EKB" sheetId="21" r:id="rId9"/>
  </sheets>
  <definedNames>
    <definedName name="_xlnm.Print_Titles" localSheetId="8">'Medborgarskap, förlängning, EKB'!#REF!</definedName>
    <definedName name="_xlnm.Print_Titles" localSheetId="4">'Medborgarskap, förlängningar'!#REF!</definedName>
    <definedName name="_xlnm.Print_Titles" localSheetId="3">'Medborgarskap, första ansökan'!#REF!</definedName>
    <definedName name="_xlnm.Print_Titles" localSheetId="7">'Medborgarskap, förstagångs, EKB'!#REF!</definedName>
    <definedName name="_xlnm.Print_Titles" localSheetId="6">'Totalt, förlängningar,EKB'!#REF!</definedName>
    <definedName name="_xlnm.Print_Titles" localSheetId="2">'Totalt, förlängningsärenden'!#REF!</definedName>
    <definedName name="_xlnm.Print_Titles" localSheetId="5">'Totalt, första ansökan EKB'!#REF!</definedName>
    <definedName name="_xlnm.Print_Titles" localSheetId="1">'Totalt, förstagångsärenden'!#REF!</definedName>
  </definedNames>
  <calcPr calcId="162913" concurrentCalc="0"/>
</workbook>
</file>

<file path=xl/calcChain.xml><?xml version="1.0" encoding="utf-8"?>
<calcChain xmlns="http://schemas.openxmlformats.org/spreadsheetml/2006/main">
  <c r="F26" i="21" l="1"/>
  <c r="F27" i="21"/>
  <c r="I53" i="20"/>
  <c r="I54" i="20"/>
  <c r="G32" i="19"/>
  <c r="G16" i="19"/>
  <c r="J48" i="18"/>
  <c r="J32" i="18"/>
  <c r="J16" i="18"/>
  <c r="F108" i="16"/>
  <c r="F109" i="16"/>
  <c r="F110" i="16"/>
  <c r="F111" i="16"/>
  <c r="F112" i="16"/>
  <c r="P39" i="12"/>
  <c r="G32" i="17"/>
  <c r="G16" i="17"/>
  <c r="J48" i="1"/>
  <c r="J32" i="1"/>
  <c r="J17" i="1"/>
  <c r="F25" i="21"/>
  <c r="I52" i="20"/>
  <c r="G31" i="19"/>
  <c r="G17" i="19"/>
  <c r="J49" i="18"/>
  <c r="J31" i="18"/>
  <c r="J17" i="18"/>
  <c r="F105" i="16"/>
  <c r="F106" i="16"/>
  <c r="F107" i="16"/>
  <c r="G33" i="17"/>
  <c r="G17" i="17"/>
  <c r="J47" i="1"/>
  <c r="J31" i="1"/>
  <c r="J15" i="1"/>
  <c r="I49" i="20"/>
  <c r="I50" i="20"/>
  <c r="I51" i="20"/>
  <c r="G30" i="19"/>
  <c r="G15" i="19"/>
  <c r="J46" i="18"/>
  <c r="J30" i="18"/>
  <c r="J15" i="18"/>
  <c r="F100" i="16"/>
  <c r="F101" i="16"/>
  <c r="F102" i="16"/>
  <c r="F103" i="16"/>
  <c r="F104" i="16"/>
  <c r="P37" i="12"/>
  <c r="P38" i="12"/>
  <c r="I146" i="12"/>
  <c r="G31" i="17"/>
  <c r="G15" i="17"/>
  <c r="J49" i="1"/>
  <c r="J37" i="1"/>
  <c r="J38" i="1"/>
  <c r="J39" i="1"/>
  <c r="J40" i="1"/>
  <c r="J41" i="1"/>
  <c r="J42" i="1"/>
  <c r="J43" i="1"/>
  <c r="J44" i="1"/>
  <c r="J45" i="1"/>
  <c r="J46" i="1"/>
  <c r="J33" i="1"/>
  <c r="J16" i="1"/>
  <c r="F24" i="21"/>
  <c r="I48" i="20"/>
  <c r="G29" i="19"/>
  <c r="G13" i="19"/>
  <c r="J45" i="18"/>
  <c r="J29" i="18"/>
  <c r="J13" i="18"/>
  <c r="F99" i="16"/>
  <c r="P35" i="12"/>
  <c r="P36" i="12"/>
  <c r="I143" i="12"/>
  <c r="I144" i="12"/>
  <c r="I145" i="12"/>
  <c r="G29" i="17"/>
  <c r="G14" i="17"/>
  <c r="J30" i="1"/>
  <c r="J5" i="1"/>
  <c r="J6" i="1"/>
  <c r="J7" i="1"/>
  <c r="J8" i="1"/>
  <c r="J9" i="1"/>
  <c r="J10" i="1"/>
  <c r="J11" i="1"/>
  <c r="J12" i="1"/>
  <c r="J13" i="1"/>
  <c r="J14" i="1"/>
  <c r="I46" i="20"/>
  <c r="I47" i="20"/>
  <c r="G28" i="19"/>
  <c r="G12" i="19"/>
  <c r="J44" i="18"/>
  <c r="J28" i="18"/>
  <c r="J12" i="18"/>
  <c r="I136" i="12"/>
  <c r="I137" i="12"/>
  <c r="I138" i="12"/>
  <c r="I139" i="12"/>
  <c r="I140" i="12"/>
  <c r="I141" i="12"/>
  <c r="I142" i="12"/>
  <c r="G28" i="17"/>
  <c r="G12" i="17"/>
  <c r="J27" i="1"/>
  <c r="F21" i="21"/>
  <c r="F22" i="21"/>
  <c r="F23" i="21"/>
  <c r="I43" i="20"/>
  <c r="I44" i="20"/>
  <c r="I45" i="20"/>
  <c r="G33" i="19"/>
  <c r="G14" i="19"/>
  <c r="J47" i="18"/>
  <c r="J33" i="18"/>
  <c r="J14" i="18"/>
  <c r="I131" i="12"/>
  <c r="I132" i="12"/>
  <c r="I133" i="12"/>
  <c r="I134" i="12"/>
  <c r="I135" i="12"/>
  <c r="G30" i="17"/>
  <c r="G13" i="17"/>
  <c r="J29" i="1"/>
  <c r="F19" i="21"/>
  <c r="F20" i="21"/>
  <c r="I42" i="20"/>
  <c r="G27" i="19"/>
  <c r="G11" i="19"/>
  <c r="J43" i="18"/>
  <c r="J26" i="18"/>
  <c r="J11" i="18"/>
  <c r="F98" i="16"/>
  <c r="P34" i="12"/>
  <c r="I130" i="12"/>
  <c r="G26" i="17"/>
  <c r="G11" i="17"/>
  <c r="J28" i="1"/>
  <c r="P32" i="12"/>
  <c r="P33" i="12"/>
  <c r="F17" i="21"/>
  <c r="F18" i="21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G25" i="19"/>
  <c r="G9" i="19"/>
  <c r="J41" i="18"/>
  <c r="J24" i="18"/>
  <c r="J25" i="18"/>
  <c r="J9" i="18"/>
  <c r="F93" i="16"/>
  <c r="F94" i="16"/>
  <c r="F95" i="16"/>
  <c r="F96" i="16"/>
  <c r="F97" i="16"/>
  <c r="I122" i="12"/>
  <c r="I123" i="12"/>
  <c r="I124" i="12"/>
  <c r="I125" i="12"/>
  <c r="I126" i="12"/>
  <c r="I127" i="12"/>
  <c r="I128" i="12"/>
  <c r="I129" i="12"/>
  <c r="G25" i="17"/>
  <c r="G9" i="17"/>
  <c r="J25" i="1"/>
  <c r="F15" i="21"/>
  <c r="F16" i="21"/>
  <c r="G26" i="19"/>
  <c r="G10" i="19"/>
  <c r="J42" i="18"/>
  <c r="J10" i="18"/>
  <c r="F89" i="16"/>
  <c r="F90" i="16"/>
  <c r="F91" i="16"/>
  <c r="F92" i="16"/>
  <c r="I115" i="12"/>
  <c r="I116" i="12"/>
  <c r="I117" i="12"/>
  <c r="I118" i="12"/>
  <c r="I119" i="12"/>
  <c r="I120" i="12"/>
  <c r="I121" i="12"/>
  <c r="G27" i="17"/>
  <c r="G10" i="17"/>
  <c r="J26" i="1"/>
  <c r="J21" i="1"/>
  <c r="J22" i="1"/>
  <c r="J23" i="1"/>
  <c r="J24" i="1"/>
  <c r="F14" i="21"/>
  <c r="G24" i="19"/>
  <c r="G8" i="19"/>
  <c r="J27" i="18"/>
  <c r="J40" i="18"/>
  <c r="J8" i="18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P26" i="12"/>
  <c r="P27" i="12"/>
  <c r="P28" i="12"/>
  <c r="P29" i="12"/>
  <c r="P30" i="12"/>
  <c r="P31" i="12"/>
  <c r="I109" i="12"/>
  <c r="I110" i="12"/>
  <c r="I111" i="12"/>
  <c r="I112" i="12"/>
  <c r="I113" i="12"/>
  <c r="I114" i="12"/>
  <c r="G24" i="17"/>
  <c r="G8" i="17"/>
  <c r="F9" i="21"/>
  <c r="F10" i="21"/>
  <c r="F11" i="21"/>
  <c r="F12" i="21"/>
  <c r="F13" i="21"/>
  <c r="F59" i="20"/>
  <c r="F61" i="16"/>
  <c r="F62" i="16"/>
  <c r="F63" i="16"/>
  <c r="F64" i="16"/>
  <c r="F65" i="16"/>
  <c r="F66" i="16"/>
  <c r="F67" i="16"/>
  <c r="F68" i="16"/>
  <c r="F69" i="16"/>
  <c r="F70" i="16"/>
  <c r="F71" i="16"/>
  <c r="F72" i="16"/>
  <c r="P22" i="12"/>
  <c r="P23" i="12"/>
  <c r="P24" i="12"/>
  <c r="P25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G22" i="17"/>
  <c r="G23" i="17"/>
  <c r="G23" i="19"/>
  <c r="G22" i="19"/>
  <c r="G21" i="19"/>
  <c r="G6" i="19"/>
  <c r="J38" i="18"/>
  <c r="J22" i="18"/>
  <c r="J6" i="18"/>
  <c r="G6" i="17"/>
  <c r="G7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4" i="21"/>
  <c r="F5" i="21"/>
  <c r="F6" i="21"/>
  <c r="F7" i="21"/>
  <c r="F8" i="21"/>
  <c r="J39" i="18"/>
  <c r="J23" i="18"/>
  <c r="J7" i="18"/>
  <c r="J37" i="18"/>
  <c r="J21" i="18"/>
  <c r="G5" i="17"/>
  <c r="G7" i="19"/>
  <c r="I5" i="12"/>
  <c r="I94" i="12"/>
  <c r="I95" i="12"/>
  <c r="I96" i="12"/>
  <c r="F58" i="20"/>
  <c r="F57" i="20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G5" i="19"/>
  <c r="J5" i="18"/>
</calcChain>
</file>

<file path=xl/sharedStrings.xml><?xml version="1.0" encoding="utf-8"?>
<sst xmlns="http://schemas.openxmlformats.org/spreadsheetml/2006/main" count="644" uniqueCount="190">
  <si>
    <t>Totalt</t>
  </si>
  <si>
    <t>AFGHANISTAN</t>
  </si>
  <si>
    <t>ALBANIEN</t>
  </si>
  <si>
    <t>ALGERIET</t>
  </si>
  <si>
    <t>ARMENIEN</t>
  </si>
  <si>
    <t>AZERBAJDZJAN</t>
  </si>
  <si>
    <t>BANGLADESH</t>
  </si>
  <si>
    <t>BELARUS</t>
  </si>
  <si>
    <t>BOLIVIA</t>
  </si>
  <si>
    <t>BOSNIEN OCH HERCEGOVINA</t>
  </si>
  <si>
    <t>BURUNDI</t>
  </si>
  <si>
    <t>CHILE</t>
  </si>
  <si>
    <t>COLOMBIA</t>
  </si>
  <si>
    <t>DEM REPUBLIKEN KONGO</t>
  </si>
  <si>
    <t>DJIBOUTI</t>
  </si>
  <si>
    <t>EGYPTEN</t>
  </si>
  <si>
    <t>EL SALVADOR</t>
  </si>
  <si>
    <t>ELFENBENSKUSTEN</t>
  </si>
  <si>
    <t>ERITREA</t>
  </si>
  <si>
    <t>ETIOPIEN</t>
  </si>
  <si>
    <t>GAMBIA</t>
  </si>
  <si>
    <t>GEORGIEN</t>
  </si>
  <si>
    <t>GHANA</t>
  </si>
  <si>
    <t>GUINEA</t>
  </si>
  <si>
    <t>HONDURAS</t>
  </si>
  <si>
    <t>IRAK</t>
  </si>
  <si>
    <t>IRAN</t>
  </si>
  <si>
    <t>JEMEN</t>
  </si>
  <si>
    <t>JORDANIEN</t>
  </si>
  <si>
    <t>KAMERUN</t>
  </si>
  <si>
    <t>KAZAKSTAN</t>
  </si>
  <si>
    <t>KINA</t>
  </si>
  <si>
    <t>KIRGIZISTAN</t>
  </si>
  <si>
    <t>KOSOVO</t>
  </si>
  <si>
    <t>LIBANON</t>
  </si>
  <si>
    <t>LIBYEN</t>
  </si>
  <si>
    <t>MAROCKO</t>
  </si>
  <si>
    <t>MONGOLIET</t>
  </si>
  <si>
    <t>MYANMAR</t>
  </si>
  <si>
    <t>NICARAGUA</t>
  </si>
  <si>
    <t>NIGERIA</t>
  </si>
  <si>
    <t>NORDMAKEDONIEN</t>
  </si>
  <si>
    <t>OKÄNT</t>
  </si>
  <si>
    <t>PAKISTAN</t>
  </si>
  <si>
    <t>PALESTINA</t>
  </si>
  <si>
    <t>PERU</t>
  </si>
  <si>
    <t>RUMÄNIEN</t>
  </si>
  <si>
    <t>RYSSLAND</t>
  </si>
  <si>
    <t>SAUDIARABIEN</t>
  </si>
  <si>
    <t>SENEGAL</t>
  </si>
  <si>
    <t>SERBIEN</t>
  </si>
  <si>
    <t>SIERRA LEONE</t>
  </si>
  <si>
    <t>SOMALIA</t>
  </si>
  <si>
    <t>SRI LANKA</t>
  </si>
  <si>
    <t>STATSLÖS</t>
  </si>
  <si>
    <t>SUDAN</t>
  </si>
  <si>
    <t>SYRIEN</t>
  </si>
  <si>
    <t>TADZJIKISTAN</t>
  </si>
  <si>
    <t>TANZANIA</t>
  </si>
  <si>
    <t>THAILAND</t>
  </si>
  <si>
    <t>TUNISIEN</t>
  </si>
  <si>
    <t>TURKIET</t>
  </si>
  <si>
    <t>TURKMENISTAN</t>
  </si>
  <si>
    <t>TYSKLAND</t>
  </si>
  <si>
    <t>UGANDA</t>
  </si>
  <si>
    <t>UKRAINA</t>
  </si>
  <si>
    <t>UNDER UTREDNING</t>
  </si>
  <si>
    <t>USA</t>
  </si>
  <si>
    <t>UZBEKISTAN</t>
  </si>
  <si>
    <t>VENEZUELA</t>
  </si>
  <si>
    <t>VIETNAM</t>
  </si>
  <si>
    <t>ZAMBIA</t>
  </si>
  <si>
    <t>Övriga</t>
  </si>
  <si>
    <t>År-Månad</t>
  </si>
  <si>
    <t>Medborgarskap</t>
  </si>
  <si>
    <t>Bifall</t>
  </si>
  <si>
    <t>Avslag</t>
  </si>
  <si>
    <t>Handläggningstid, dagar</t>
  </si>
  <si>
    <t>Dublinöverföringar</t>
  </si>
  <si>
    <t>OH/OT</t>
  </si>
  <si>
    <t>Bifallsandel, total</t>
  </si>
  <si>
    <t>Av- eller utvisning EU-land</t>
  </si>
  <si>
    <t>DOMINIKANSKA REPUBLIKEN</t>
  </si>
  <si>
    <t>ECUADOR</t>
  </si>
  <si>
    <t>FILIPPINERNA</t>
  </si>
  <si>
    <t>INDIEN</t>
  </si>
  <si>
    <t>KENYA</t>
  </si>
  <si>
    <t>MOLDAVIEN</t>
  </si>
  <si>
    <t>Asyl</t>
  </si>
  <si>
    <t xml:space="preserve">Massflyktsdirektivet </t>
  </si>
  <si>
    <t>Massflyktsdirektivet</t>
  </si>
  <si>
    <t>ANGOLA</t>
  </si>
  <si>
    <t>KONGO</t>
  </si>
  <si>
    <t>MEXIKO</t>
  </si>
  <si>
    <t>RWANDA</t>
  </si>
  <si>
    <t>KANADA</t>
  </si>
  <si>
    <t>KUBA</t>
  </si>
  <si>
    <t>LITAUEN</t>
  </si>
  <si>
    <t>MALAYSIA</t>
  </si>
  <si>
    <t>Handläggningstid, 
dagar</t>
  </si>
  <si>
    <t>Av- eller utvisning 
EU-land</t>
  </si>
  <si>
    <t xml:space="preserve">Dublinöverföringar  </t>
  </si>
  <si>
    <t>GREKLAND</t>
  </si>
  <si>
    <t>PANAMA</t>
  </si>
  <si>
    <t>BULGARIEN</t>
  </si>
  <si>
    <t>Asyl, ukrainska medborgare</t>
  </si>
  <si>
    <t>MONTENEGRO</t>
  </si>
  <si>
    <t>SYDAFRIKA</t>
  </si>
  <si>
    <t>GUATEMALA</t>
  </si>
  <si>
    <t>Av- eller 
utvisning EU-land</t>
  </si>
  <si>
    <t>Bifallsandel, 
total</t>
  </si>
  <si>
    <t>Dublin-
överföringar</t>
  </si>
  <si>
    <t>ZIMBABWE</t>
  </si>
  <si>
    <t>Bifallsandel,
total</t>
  </si>
  <si>
    <t xml:space="preserve">Avgjorda ärenden om skydd beslutade av Migrationsverket per månad under innevarande år. Förstagångsärenden. </t>
  </si>
  <si>
    <t>Avgjorda asylärenden beslutade av Migrationsverket per månad under innevarande år. Förlängningsärenden.</t>
  </si>
  <si>
    <t>Avgjorda ärenden om skydd beslutade av Migrationsverket under innevarande år, uppdelade på medborgarskap. Förstagångsärenden.</t>
  </si>
  <si>
    <t>Avgjorda asylärenden beslutade av Migrationsverket under innevarande år, uppdelade på medborgarskap. Förlängningsärenden.</t>
  </si>
  <si>
    <t xml:space="preserve">Avgjorda ärenden om skydd rörande ensamkommande barn beslutade av Migrationsverket per månad under innevarande år. Förstagångsärenden. </t>
  </si>
  <si>
    <t>Avgjorda asylärenden rörande ensamkommande barn beslutade av Migrationsverket per månad under innevarande år. Förlängningsärenden.</t>
  </si>
  <si>
    <t>Avgjorda ärenden om skydd rörande ensamkommande barn beslutade av Migrationsverket under innevarande år, uppdelade på medborgarskap. Förstagångsärenden.</t>
  </si>
  <si>
    <t>Avgjorda asylärenden rörande ensamkommande barn beslutade av Migrationsverket under innevarande år,  uppdelade på medborgarskap. Förlängningsärenden.</t>
  </si>
  <si>
    <t>TCHAD</t>
  </si>
  <si>
    <t>ITALIEN</t>
  </si>
  <si>
    <t>BURKINA FASO</t>
  </si>
  <si>
    <t>NORDKOREA</t>
  </si>
  <si>
    <t>TJECKIEN</t>
  </si>
  <si>
    <t>2023-01</t>
  </si>
  <si>
    <t>2023-02</t>
  </si>
  <si>
    <t>BOTSWANA</t>
  </si>
  <si>
    <t>BRASILIEN</t>
  </si>
  <si>
    <t>MALAWI</t>
  </si>
  <si>
    <t>MALI</t>
  </si>
  <si>
    <t>NEPAL</t>
  </si>
  <si>
    <t>NIGER</t>
  </si>
  <si>
    <t>OMAN</t>
  </si>
  <si>
    <t>POLEN</t>
  </si>
  <si>
    <t>TOGO</t>
  </si>
  <si>
    <t>TRINIDAD OCH TOBAGO</t>
  </si>
  <si>
    <t>SYDKOREA</t>
  </si>
  <si>
    <t>SYDSUDAN</t>
  </si>
  <si>
    <t>2023-03</t>
  </si>
  <si>
    <t>AUSTRALIEN</t>
  </si>
  <si>
    <t>LIBERIA</t>
  </si>
  <si>
    <t>MAURETANIEN</t>
  </si>
  <si>
    <t>SINGAPORE</t>
  </si>
  <si>
    <t>2023-04</t>
  </si>
  <si>
    <t>ARGENTINA</t>
  </si>
  <si>
    <t>HAITI</t>
  </si>
  <si>
    <t>JAPAN</t>
  </si>
  <si>
    <t>KROATIEN</t>
  </si>
  <si>
    <t>NORGE</t>
  </si>
  <si>
    <t>INDONESIEN</t>
  </si>
  <si>
    <t>ISRAEL</t>
  </si>
  <si>
    <t>2023-05</t>
  </si>
  <si>
    <t>BAHRAIN</t>
  </si>
  <si>
    <t>COSTA RICA</t>
  </si>
  <si>
    <t>DOMINICA</t>
  </si>
  <si>
    <t>ESWATINI</t>
  </si>
  <si>
    <t>FRANKRIKE</t>
  </si>
  <si>
    <t>GUINEA BISSAU</t>
  </si>
  <si>
    <t>KAMBODJA</t>
  </si>
  <si>
    <t>KAP VERDE</t>
  </si>
  <si>
    <t>Okänd</t>
  </si>
  <si>
    <t>2023-06</t>
  </si>
  <si>
    <t>Dublin</t>
  </si>
  <si>
    <t>2023-07</t>
  </si>
  <si>
    <t>BELGIEN</t>
  </si>
  <si>
    <t>MOCAMBIQUE</t>
  </si>
  <si>
    <t>NAMIBIA</t>
  </si>
  <si>
    <t>STORBRITANNIEN</t>
  </si>
  <si>
    <t>URUGUAY</t>
  </si>
  <si>
    <t>2023-08</t>
  </si>
  <si>
    <t>CENTRALAFRIKANSKA REPUBLIKEN</t>
  </si>
  <si>
    <t>FINLAND</t>
  </si>
  <si>
    <t>KUWAIT</t>
  </si>
  <si>
    <t>NYA ZEELAND</t>
  </si>
  <si>
    <t>PORTUGAL</t>
  </si>
  <si>
    <t>QATAR</t>
  </si>
  <si>
    <t>SPANIEN</t>
  </si>
  <si>
    <t>2023-09</t>
  </si>
  <si>
    <t>EKVATORIALGUINEA</t>
  </si>
  <si>
    <t>FÖRENADE ARABEMIRATEN</t>
  </si>
  <si>
    <t>JAMAICA</t>
  </si>
  <si>
    <t>2023-10</t>
  </si>
  <si>
    <t>TAIWAN</t>
  </si>
  <si>
    <t>GABON</t>
  </si>
  <si>
    <t>2023-11</t>
  </si>
  <si>
    <t>NEDERLÄNDERNA</t>
  </si>
  <si>
    <t>2023-12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</si>
</sst>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9.5"/>
      <color rgb="FF000000"/>
      <name val="Albany AMT"/>
    </font>
    <font>
      <sz val="10"/>
      <color rgb="FF000000"/>
      <name val="Arial"/>
      <family val="2"/>
    </font>
    <font>
      <sz val="9.5"/>
      <color rgb="FF000000"/>
      <name val="Albany AMT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9">
    <xf numFmtId="0" fontId="0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right"/>
    </xf>
    <xf numFmtId="9" fontId="1" fillId="0" borderId="0" xfId="1" applyFont="1" applyFill="1" applyBorder="1" applyAlignment="1">
      <alignment horizontal="right"/>
    </xf>
    <xf numFmtId="17" fontId="1" fillId="0" borderId="0" xfId="0" quotePrefix="1" applyNumberFormat="1" applyFont="1" applyFill="1" applyBorder="1"/>
    <xf numFmtId="0" fontId="1" fillId="0" borderId="0" xfId="0" quotePrefix="1" applyFont="1" applyFill="1" applyBorder="1"/>
    <xf numFmtId="3" fontId="3" fillId="0" borderId="0" xfId="0" applyNumberFormat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Fill="1" applyBorder="1"/>
    <xf numFmtId="9" fontId="1" fillId="0" borderId="0" xfId="1" applyFont="1" applyAlignment="1">
      <alignment horizontal="right"/>
    </xf>
    <xf numFmtId="9" fontId="3" fillId="0" borderId="0" xfId="1" applyFont="1" applyAlignment="1">
      <alignment horizontal="right"/>
    </xf>
    <xf numFmtId="9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/>
    <xf numFmtId="9" fontId="1" fillId="0" borderId="0" xfId="1" applyFont="1" applyFill="1" applyBorder="1" applyAlignment="1"/>
    <xf numFmtId="3" fontId="1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 wrapText="1"/>
    </xf>
    <xf numFmtId="9" fontId="1" fillId="0" borderId="0" xfId="1" applyFont="1" applyFill="1" applyBorder="1" applyAlignment="1">
      <alignment horizontal="right" vertical="top" wrapText="1"/>
    </xf>
    <xf numFmtId="9" fontId="4" fillId="0" borderId="0" xfId="1" applyFont="1" applyAlignment="1">
      <alignment horizontal="right"/>
    </xf>
    <xf numFmtId="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9" fontId="1" fillId="0" borderId="0" xfId="1" applyFont="1" applyFill="1" applyBorder="1" applyAlignment="1">
      <alignment horizontal="right" vertical="top"/>
    </xf>
    <xf numFmtId="0" fontId="4" fillId="0" borderId="0" xfId="0" applyFont="1" applyAlignment="1"/>
    <xf numFmtId="9" fontId="4" fillId="0" borderId="0" xfId="1" applyFont="1" applyFill="1" applyBorder="1" applyAlignment="1">
      <alignment horizontal="right"/>
    </xf>
    <xf numFmtId="3" fontId="4" fillId="0" borderId="0" xfId="0" applyNumberFormat="1" applyFont="1" applyAlignment="1"/>
    <xf numFmtId="3" fontId="4" fillId="0" borderId="0" xfId="0" applyNumberFormat="1" applyFont="1" applyFill="1" applyAlignment="1"/>
    <xf numFmtId="3" fontId="4" fillId="0" borderId="0" xfId="0" applyNumberFormat="1" applyFont="1" applyFill="1" applyAlignment="1">
      <alignment horizontal="right"/>
    </xf>
    <xf numFmtId="9" fontId="4" fillId="0" borderId="0" xfId="1" applyFont="1" applyFill="1" applyBorder="1" applyAlignment="1"/>
    <xf numFmtId="3" fontId="4" fillId="0" borderId="0" xfId="0" applyNumberFormat="1" applyFont="1" applyFill="1" applyBorder="1" applyAlignment="1"/>
    <xf numFmtId="3" fontId="4" fillId="0" borderId="0" xfId="0" applyNumberFormat="1" applyFont="1" applyAlignment="1">
      <alignment horizontal="right"/>
    </xf>
    <xf numFmtId="0" fontId="4" fillId="0" borderId="0" xfId="0" applyFont="1" applyFill="1" applyBorder="1"/>
    <xf numFmtId="9" fontId="1" fillId="0" borderId="0" xfId="0" applyNumberFormat="1" applyFont="1" applyFill="1" applyBorder="1" applyAlignment="1"/>
    <xf numFmtId="9" fontId="4" fillId="0" borderId="0" xfId="0" applyNumberFormat="1" applyFont="1" applyAlignment="1"/>
    <xf numFmtId="0" fontId="5" fillId="0" borderId="0" xfId="0" applyFont="1"/>
    <xf numFmtId="3" fontId="5" fillId="0" borderId="0" xfId="0" applyNumberFormat="1" applyFont="1" applyAlignment="1">
      <alignment horizontal="right"/>
    </xf>
    <xf numFmtId="9" fontId="5" fillId="0" borderId="0" xfId="1" applyFont="1" applyAlignment="1">
      <alignment horizontal="right"/>
    </xf>
    <xf numFmtId="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9" fontId="5" fillId="0" borderId="0" xfId="1" applyFont="1" applyFill="1" applyBorder="1" applyAlignment="1">
      <alignment horizontal="right"/>
    </xf>
    <xf numFmtId="0" fontId="5" fillId="0" borderId="0" xfId="0" applyFont="1" applyAlignment="1"/>
    <xf numFmtId="3" fontId="5" fillId="0" borderId="0" xfId="0" applyNumberFormat="1" applyFont="1" applyAlignment="1"/>
    <xf numFmtId="3" fontId="5" fillId="0" borderId="0" xfId="0" applyNumberFormat="1" applyFont="1" applyFill="1" applyAlignment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3" fontId="5" fillId="0" borderId="0" xfId="0" applyNumberFormat="1" applyFont="1" applyFill="1" applyBorder="1" applyAlignment="1"/>
    <xf numFmtId="9" fontId="5" fillId="0" borderId="0" xfId="1" applyFont="1" applyFill="1" applyBorder="1" applyAlignment="1"/>
    <xf numFmtId="9" fontId="5" fillId="0" borderId="0" xfId="0" applyNumberFormat="1" applyFont="1" applyAlignment="1"/>
    <xf numFmtId="0" fontId="5" fillId="0" borderId="0" xfId="1" applyNumberFormat="1" applyFont="1" applyAlignment="1">
      <alignment horizontal="right"/>
    </xf>
    <xf numFmtId="17" fontId="4" fillId="0" borderId="0" xfId="0" applyNumberFormat="1" applyFont="1"/>
  </cellXfs>
  <cellStyles count="2">
    <cellStyle name="Normal" xfId="0" builtinId="0"/>
    <cellStyle name="Procent" xfId="1" builtinId="5"/>
  </cellStyles>
  <dxfs count="166"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</font>
      <fill>
        <patternFill>
          <fgColor theme="0"/>
          <bgColor rgb="FFFFFFFF"/>
        </patternFill>
      </fill>
    </dxf>
    <dxf>
      <font>
        <strike val="0"/>
      </font>
      <fill>
        <patternFill patternType="solid">
          <fgColor rgb="FFB3B3B3"/>
          <bgColor rgb="FFE6E6E6"/>
        </patternFill>
      </fill>
    </dxf>
    <dxf>
      <font>
        <b/>
        <i val="0"/>
        <strike val="0"/>
        <color theme="0"/>
      </font>
      <fill>
        <patternFill>
          <bgColor rgb="FFB9083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Externwebben" pivot="0" count="4">
      <tableStyleElement type="wholeTable" dxfId="165"/>
      <tableStyleElement type="headerRow" dxfId="164"/>
      <tableStyleElement type="firstRowStripe" dxfId="163"/>
      <tableStyleElement type="secondRowStripe" dxfId="1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10</xdr:col>
      <xdr:colOff>38100</xdr:colOff>
      <xdr:row>36</xdr:row>
      <xdr:rowOff>142875</xdr:rowOff>
    </xdr:to>
    <xdr:sp macro="" textlink="">
      <xdr:nvSpPr>
        <xdr:cNvPr id="2" name="textruta 1"/>
        <xdr:cNvSpPr txBox="1"/>
      </xdr:nvSpPr>
      <xdr:spPr>
        <a:xfrm>
          <a:off x="619125" y="161925"/>
          <a:ext cx="5514975" cy="581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Avgjorda</a:t>
          </a:r>
          <a:r>
            <a:rPr lang="sv-SE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ärenden om skydd</a:t>
          </a:r>
          <a:r>
            <a:rPr lang="sv-S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sv-SE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2023</a:t>
          </a:r>
        </a:p>
        <a:p>
          <a:r>
            <a:rPr lang="sv-SE" sz="1000">
              <a:effectLst/>
              <a:latin typeface="Arial" panose="020B0604020202020204" pitchFamily="34" charset="0"/>
              <a:cs typeface="Arial" panose="020B0604020202020204" pitchFamily="34" charset="0"/>
            </a:rPr>
            <a:t>Källa: Migrationsverket, SIMBAs datalager, uppdaterad </a:t>
          </a:r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2024-01-03.</a:t>
          </a:r>
        </a:p>
        <a:p>
          <a:endParaRPr lang="sv-SE" sz="1000" b="0" i="0" u="none" strike="noStrik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Statistiken visar avgjorda förstagångsärenden uppdelat på om ärendet gäller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ansökan om </a:t>
          </a:r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skydd enligt asylrätten eller enligt massflyktsdirektivet. Avgjorda asylärenden är i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sin tur uppdelade på grupperna samtliga sökande respektive sökande med ukrainskt medborgarskap. </a:t>
          </a:r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Avgjorda förlängningsärenden 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skydd visar avgjorda ansökningar om skydd enligt asylrätten uppdelat på grupperna samtliga sökande respektive sökande med ukrainskt medborgarskap. </a:t>
          </a:r>
        </a:p>
        <a:p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Ett ensamkommande barn är en person under 18 år som kommit till Sverige och sökt skydd utan sina föräldrar eller annan legal vårdnadshavare.</a:t>
          </a: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 finns tre instanser för beslut i asylärendet: Migrationsverket, migrationsdomstolarna och Migrationsöverdomstolen. Tabellerna avser enbart beslut som har fattats i första instans, det vill säga av Migrationsverket.</a:t>
          </a:r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Asylprövningen ska övertas av annan stat inom ramen för den så kallade Dublinförordningen, det vill säga Sverige prövar inte ansökan i sak.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OH/OT: Omedelbar verkställighet till hemland eller tredje land. 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Övriga</a:t>
          </a:r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ansökningar Migrationsverket ej prövat i sak, exempelvis avskrivna ansökningar. 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ansökan avkrivs bland annat när den sökande avviker eller återtar sin ansökan.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361950</xdr:colOff>
      <xdr:row>30</xdr:row>
      <xdr:rowOff>133350</xdr:rowOff>
    </xdr:from>
    <xdr:to>
      <xdr:col>10</xdr:col>
      <xdr:colOff>18788</xdr:colOff>
      <xdr:row>36</xdr:row>
      <xdr:rowOff>104657</xdr:rowOff>
    </xdr:to>
    <xdr:pic>
      <xdr:nvPicPr>
        <xdr:cNvPr id="3" name="Bildobjekt 2" title="Migrationsverke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4991100"/>
          <a:ext cx="2095238" cy="9428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6" name="Tabell117" displayName="Tabell117" ref="A4:J17" totalsRowShown="0" headerRowDxfId="161" dataDxfId="160">
  <tableColumns count="10">
    <tableColumn id="1" name="År-Månad" dataDxfId="159"/>
    <tableColumn id="2" name="Bifall" dataDxfId="158"/>
    <tableColumn id="4" name="Avslag" dataDxfId="157"/>
    <tableColumn id="5" name="Av- eller utvisning _x000a_EU-land" dataDxfId="156"/>
    <tableColumn id="3" name="Dublinöverföringar" dataDxfId="155"/>
    <tableColumn id="7" name="OH/OT" dataDxfId="154"/>
    <tableColumn id="8" name="Övriga" dataDxfId="153"/>
    <tableColumn id="10" name="Totalt" dataDxfId="152"/>
    <tableColumn id="6" name="Handläggningstid, _x000a_dagar" dataDxfId="151"/>
    <tableColumn id="9" name="Bifallsandel, total" dataDxfId="150">
      <calculatedColumnFormula>Tabell117[[#This Row],[Bifall]]/Tabell117[[#This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Asylärenden"/>
    </ext>
  </extLst>
</table>
</file>

<file path=xl/tables/table10.xml><?xml version="1.0" encoding="utf-8"?>
<table xmlns="http://schemas.openxmlformats.org/spreadsheetml/2006/main" id="13" name="Tabell117514" displayName="Tabell117514" ref="A20:J33" totalsRowShown="0" headerRowDxfId="68" dataDxfId="67">
  <tableColumns count="10">
    <tableColumn id="1" name="År-Månad" dataDxfId="66"/>
    <tableColumn id="2" name="Bifall" dataDxfId="65"/>
    <tableColumn id="4" name="Avslag" dataDxfId="64"/>
    <tableColumn id="5" name="Av- eller utvisning EU-land" dataDxfId="63"/>
    <tableColumn id="3" name="Dublinöverföringar" dataDxfId="62"/>
    <tableColumn id="7" name="OH/OT" dataDxfId="61"/>
    <tableColumn id="8" name="Övriga" dataDxfId="60"/>
    <tableColumn id="10" name="Totalt" dataDxfId="59"/>
    <tableColumn id="6" name="Handläggningstid, dagar" dataDxfId="58"/>
    <tableColumn id="9" name="Bifallsandel, total" dataDxfId="57">
      <calculatedColumnFormula>IFERROR(Tabell117514[[#This Row],[Bifall]]/Tabell117514[[#This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Asyl, ukrainska medborgare"/>
    </ext>
  </extLst>
</table>
</file>

<file path=xl/tables/table11.xml><?xml version="1.0" encoding="utf-8"?>
<table xmlns="http://schemas.openxmlformats.org/spreadsheetml/2006/main" id="15" name="Tabell11751416" displayName="Tabell11751416" ref="A36:J49" totalsRowShown="0" headerRowDxfId="56" dataDxfId="55">
  <tableColumns count="10">
    <tableColumn id="1" name="År-Månad" dataDxfId="54"/>
    <tableColumn id="2" name="Bifall" dataDxfId="53"/>
    <tableColumn id="4" name="Avslag" dataDxfId="52"/>
    <tableColumn id="5" name="Av- eller utvisning EU-land" dataDxfId="51"/>
    <tableColumn id="3" name="Dublinöverföringar" dataDxfId="50"/>
    <tableColumn id="7" name="OH/OT" dataDxfId="49"/>
    <tableColumn id="8" name="Övriga" dataDxfId="48"/>
    <tableColumn id="10" name="Totalt" dataDxfId="47"/>
    <tableColumn id="6" name="Handläggningstid, dagar" dataDxfId="46"/>
    <tableColumn id="9" name="Bifallsandel, total" dataDxfId="45">
      <calculatedColumnFormula>IFERROR(Tabell11751416[[#This Row],[Bifall]]/Tabell11751416[[#This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Massflyktsdirektivet "/>
    </ext>
  </extLst>
</table>
</file>

<file path=xl/tables/table12.xml><?xml version="1.0" encoding="utf-8"?>
<table xmlns="http://schemas.openxmlformats.org/spreadsheetml/2006/main" id="5" name="Tabell11746" displayName="Tabell11746" ref="A4:G17" totalsRowShown="0" headerRowDxfId="44" dataDxfId="43">
  <tableColumns count="7">
    <tableColumn id="1" name="År-Månad" dataDxfId="42"/>
    <tableColumn id="2" name="Bifall" dataDxfId="41"/>
    <tableColumn id="4" name="Avslag" dataDxfId="40"/>
    <tableColumn id="8" name="Övriga" dataDxfId="39"/>
    <tableColumn id="9" name="Totalt" dataDxfId="38"/>
    <tableColumn id="6" name="Handläggningstid, dagar" dataDxfId="37"/>
    <tableColumn id="3" name="Bifallsandel, total" dataDxfId="36">
      <calculatedColumnFormula>IFERROR(Tabell11746[[#This Row],[Bifall]]/Tabell11746[[#This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per månad under innevarande år, förlängningar. "/>
    </ext>
  </extLst>
</table>
</file>

<file path=xl/tables/table13.xml><?xml version="1.0" encoding="utf-8"?>
<table xmlns="http://schemas.openxmlformats.org/spreadsheetml/2006/main" id="14" name="Tabell1174615" displayName="Tabell1174615" ref="A20:G33" totalsRowShown="0" headerRowDxfId="35" dataDxfId="34">
  <tableColumns count="7">
    <tableColumn id="1" name="År-Månad" dataDxfId="33"/>
    <tableColumn id="2" name="Bifall" dataDxfId="32"/>
    <tableColumn id="4" name="Avslag" dataDxfId="31"/>
    <tableColumn id="8" name="Övriga" dataDxfId="30"/>
    <tableColumn id="9" name="Totalt" dataDxfId="29"/>
    <tableColumn id="6" name="Handläggningstid, dagar" dataDxfId="28"/>
    <tableColumn id="3" name="Bifallsandel, total" dataDxfId="27">
      <calculatedColumnFormula>IFERROR(Tabell1174615[[#This Row],[Bifall]]/Tabell1174615[[#This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per månad under innevarande år, förlängningar. " altTextSummary="Massflyktingdirektivet"/>
    </ext>
  </extLst>
</table>
</file>

<file path=xl/tables/table14.xml><?xml version="1.0" encoding="utf-8"?>
<table xmlns="http://schemas.openxmlformats.org/spreadsheetml/2006/main" id="6" name="Tabell3127" displayName="Tabell3127" ref="A4:I54" totalsRowShown="0" headerRowDxfId="26" dataDxfId="25">
  <tableColumns count="9">
    <tableColumn id="1" name="Medborgarskap" dataDxfId="24"/>
    <tableColumn id="2" name="Bifall" dataDxfId="23"/>
    <tableColumn id="4" name="Avslag" dataDxfId="22"/>
    <tableColumn id="7" name="Av- eller utvisning EU-land" dataDxfId="21"/>
    <tableColumn id="5" name="OH/OT" dataDxfId="20"/>
    <tableColumn id="6" name="Övriga" dataDxfId="19"/>
    <tableColumn id="9" name="Dublin" dataDxfId="18"/>
    <tableColumn id="8" name="Totalt" dataDxfId="17"/>
    <tableColumn id="3" name="Bifallsandel, _x000a_total" dataDxfId="16">
      <calculatedColumnFormula>IFERROR(Tabell3127[[#This Row],[Bifall]]/Tabell3127[[#This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under innevarande år, avslagsbeslut uppdelade på medborgarskap, förstagångsärenden." altTextSummary="Asylärenden"/>
    </ext>
  </extLst>
</table>
</file>

<file path=xl/tables/table15.xml><?xml version="1.0" encoding="utf-8"?>
<table xmlns="http://schemas.openxmlformats.org/spreadsheetml/2006/main" id="12" name="Tabell312713" displayName="Tabell312713" ref="A56:F59" totalsRowShown="0" headerRowDxfId="15" dataDxfId="14">
  <tableColumns count="6">
    <tableColumn id="1" name="Medborgarskap" dataDxfId="13"/>
    <tableColumn id="2" name="Bifall" dataDxfId="12"/>
    <tableColumn id="4" name="Avslag" dataDxfId="11"/>
    <tableColumn id="7" name="Övriga" dataDxfId="10"/>
    <tableColumn id="6" name="Totalt" dataDxfId="9"/>
    <tableColumn id="3" name="Bifallsandel, _x000a_total" dataDxfId="8">
      <calculatedColumnFormula>Tabell312713[[#This Row],[Bifall]]/Tabell312713[[#This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under innevarande år, avslagsbeslut uppdelade på medborgarskap, förstagångsärenden." altTextSummary="Massflyktsdirektivet"/>
    </ext>
  </extLst>
</table>
</file>

<file path=xl/tables/table16.xml><?xml version="1.0" encoding="utf-8"?>
<table xmlns="http://schemas.openxmlformats.org/spreadsheetml/2006/main" id="7" name="Tabell31238" displayName="Tabell31238" ref="A3:F27" totalsRowShown="0" headerRowDxfId="7" dataDxfId="6">
  <tableColumns count="6">
    <tableColumn id="1" name="Medborgarskap" dataDxfId="5"/>
    <tableColumn id="2" name="Bifall" dataDxfId="4"/>
    <tableColumn id="4" name="Avslag" dataDxfId="3"/>
    <tableColumn id="8" name="Övriga" dataDxfId="2"/>
    <tableColumn id="7" name="Totalt" dataDxfId="1"/>
    <tableColumn id="3" name="Bifallsandel, total" dataDxfId="0">
      <calculatedColumnFormula>Tabell31238[[#This Row],[Bifall]]/Tabell31238[[#This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under innevarande år, avslagsbeslut uppdelat på medborgarskap, förlängningar."/>
    </ext>
  </extLst>
</table>
</file>

<file path=xl/tables/table2.xml><?xml version="1.0" encoding="utf-8"?>
<table xmlns="http://schemas.openxmlformats.org/spreadsheetml/2006/main" id="1" name="Tabell1172" displayName="Tabell1172" ref="A36:J49" totalsRowShown="0" headerRowDxfId="149" dataDxfId="148">
  <tableColumns count="10">
    <tableColumn id="1" name="År-Månad" dataDxfId="147"/>
    <tableColumn id="2" name="Bifall" dataDxfId="146"/>
    <tableColumn id="4" name="Avslag" dataDxfId="145"/>
    <tableColumn id="7" name="Av- eller utvisning _x000a_EU-land" dataDxfId="144"/>
    <tableColumn id="5" name="Dublinöverföringar  " dataDxfId="143"/>
    <tableColumn id="3" name="OH/OT" dataDxfId="142"/>
    <tableColumn id="8" name="Övriga" dataDxfId="141"/>
    <tableColumn id="10" name="Totalt" dataDxfId="140"/>
    <tableColumn id="6" name="Handläggningstid, _x000a_dagar" dataDxfId="139"/>
    <tableColumn id="9" name="Bifallsandel, total" dataDxfId="138" dataCellStyle="Procent">
      <calculatedColumnFormula>Tabell1172[[#This Row],[Bifall]]/Tabell1172[[#This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Massflyktsdirektivet"/>
    </ext>
  </extLst>
</table>
</file>

<file path=xl/tables/table3.xml><?xml version="1.0" encoding="utf-8"?>
<table xmlns="http://schemas.openxmlformats.org/spreadsheetml/2006/main" id="8" name="Tabell1179" displayName="Tabell1179" ref="A20:J33" totalsRowShown="0" headerRowDxfId="137" dataDxfId="136">
  <tableColumns count="10">
    <tableColumn id="1" name="År-Månad" dataDxfId="135"/>
    <tableColumn id="2" name="Bifall" dataDxfId="134"/>
    <tableColumn id="4" name="Avslag" dataDxfId="133"/>
    <tableColumn id="5" name="Av- eller utvisning _x000a_EU-land" dataDxfId="132"/>
    <tableColumn id="3" name="Dublinöverföringar" dataDxfId="131"/>
    <tableColumn id="7" name="OH/OT" dataDxfId="130"/>
    <tableColumn id="8" name="Övriga" dataDxfId="129"/>
    <tableColumn id="10" name="Totalt" dataDxfId="128"/>
    <tableColumn id="6" name="Handläggningstid, _x000a_dagar" dataDxfId="127"/>
    <tableColumn id="9" name="Bifallsandel, total" dataDxfId="126">
      <calculatedColumnFormula>Tabell1179[[#This Row],[Bifall]]/Tabell1179[[#This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Asyl, ukrainska medborgare"/>
    </ext>
  </extLst>
</table>
</file>

<file path=xl/tables/table4.xml><?xml version="1.0" encoding="utf-8"?>
<table xmlns="http://schemas.openxmlformats.org/spreadsheetml/2006/main" id="3" name="Tabell1174" displayName="Tabell1174" ref="A4:G17" totalsRowShown="0" headerRowDxfId="125" dataDxfId="124">
  <tableColumns count="7">
    <tableColumn id="1" name="År-Månad" dataDxfId="123"/>
    <tableColumn id="2" name="Bifall" dataDxfId="122"/>
    <tableColumn id="4" name="Avslag" dataDxfId="121"/>
    <tableColumn id="8" name="Övriga" dataDxfId="120"/>
    <tableColumn id="9" name="Totalt" dataDxfId="119"/>
    <tableColumn id="6" name="Handläggningstid, dagar" dataDxfId="118"/>
    <tableColumn id="3" name="Bifallsandel, total" dataDxfId="117">
      <calculatedColumnFormula>Tabell1174[[#This Row],[Bifall]]/Tabell1174[[#This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per månad under innevarande år, förlängningar."/>
    </ext>
  </extLst>
</table>
</file>

<file path=xl/tables/table5.xml><?xml version="1.0" encoding="utf-8"?>
<table xmlns="http://schemas.openxmlformats.org/spreadsheetml/2006/main" id="10" name="Tabell117211" displayName="Tabell117211" ref="A20:G33" totalsRowShown="0" headerRowDxfId="116" dataDxfId="115">
  <tableColumns count="7">
    <tableColumn id="1" name="År-Månad" dataDxfId="114"/>
    <tableColumn id="2" name="Bifall" dataDxfId="113"/>
    <tableColumn id="4" name="Avslag" dataDxfId="112"/>
    <tableColumn id="7" name="Övriga" dataDxfId="111"/>
    <tableColumn id="5" name="Totalt" dataDxfId="110"/>
    <tableColumn id="3" name="Handläggningstid, dagar" dataDxfId="109"/>
    <tableColumn id="8" name="Bifallsandel, total" dataDxfId="108">
      <calculatedColumnFormula>Tabell117211[[#This Row],[Bifall]]/Tabell117211[[#This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per månad under innevarande år. Förlängningsärenden." altTextSummary="Massflyktsdirektivet"/>
    </ext>
  </extLst>
</table>
</file>

<file path=xl/tables/table6.xml><?xml version="1.0" encoding="utf-8"?>
<table xmlns="http://schemas.openxmlformats.org/spreadsheetml/2006/main" id="11" name="Tabell312" displayName="Tabell312" ref="A4:I146" totalsRowShown="0" headerRowDxfId="107" dataDxfId="106">
  <tableColumns count="9">
    <tableColumn id="1" name="Medborgarskap" dataDxfId="105"/>
    <tableColumn id="2" name="Bifall" dataDxfId="104"/>
    <tableColumn id="4" name="Avslag" dataDxfId="103"/>
    <tableColumn id="8" name="Av- eller _x000a_utvisning EU-land" dataDxfId="102"/>
    <tableColumn id="7" name="Dublin-_x000a_överföringar" dataDxfId="101"/>
    <tableColumn id="3" name="OH/OT" dataDxfId="100"/>
    <tableColumn id="5" name="Övriga" dataDxfId="99"/>
    <tableColumn id="6" name="Totalt" dataDxfId="98"/>
    <tableColumn id="9" name="Bifallsandel, _x000a_total" dataDxfId="97" dataCellStyle="Procent">
      <calculatedColumnFormula>IFERROR(Tabell312[[#This Row],[Bifall]]/Tabell312[[#This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under innevarande år, förstagångsärenden uppdelade på medborgarskap, förstagångsärenden." altTextSummary="Asylärenden"/>
    </ext>
  </extLst>
</table>
</file>

<file path=xl/tables/table7.xml><?xml version="1.0" encoding="utf-8"?>
<table xmlns="http://schemas.openxmlformats.org/spreadsheetml/2006/main" id="9" name="Tabell31210" displayName="Tabell31210" ref="K4:P39" totalsRowShown="0" headerRowDxfId="96" dataDxfId="95">
  <tableColumns count="6">
    <tableColumn id="1" name="Medborgarskap" dataDxfId="94"/>
    <tableColumn id="2" name="Bifall" dataDxfId="93"/>
    <tableColumn id="4" name="Avslag" dataDxfId="92"/>
    <tableColumn id="5" name="Övriga" dataDxfId="91"/>
    <tableColumn id="6" name="Totalt" dataDxfId="90"/>
    <tableColumn id="9" name="Bifallsandel,_x000a_total" dataDxfId="89" dataCellStyle="Procent">
      <calculatedColumnFormula>IFERROR(Tabell31210[[#This Row],[Bifall]]/Tabell31210[[#This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under innevarande år, förstagångsärenden uppdelade på medborgarskap, förstagångsärenden." altTextSummary="Massflyktsdirektivet"/>
    </ext>
  </extLst>
</table>
</file>

<file path=xl/tables/table8.xml><?xml version="1.0" encoding="utf-8"?>
<table xmlns="http://schemas.openxmlformats.org/spreadsheetml/2006/main" id="2" name="Tabell3123" displayName="Tabell3123" ref="A3:F112" totalsRowShown="0" headerRowDxfId="88" dataDxfId="87">
  <tableColumns count="6">
    <tableColumn id="1" name="Medborgarskap" dataDxfId="86"/>
    <tableColumn id="2" name="Bifall" dataDxfId="85"/>
    <tableColumn id="4" name="Avslag" dataDxfId="84"/>
    <tableColumn id="8" name="Övriga" dataDxfId="83"/>
    <tableColumn id="7" name="Totalt" dataDxfId="82"/>
    <tableColumn id="3" name="Bifallsandel, total" dataDxfId="81">
      <calculatedColumnFormula>Tabell3123[[#This Row],[Bifall]]/Tabell3123[[#This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under innevarande år, förstagångsärenden uppdelat på medborgarskap, förlängningar."/>
    </ext>
  </extLst>
</table>
</file>

<file path=xl/tables/table9.xml><?xml version="1.0" encoding="utf-8"?>
<table xmlns="http://schemas.openxmlformats.org/spreadsheetml/2006/main" id="4" name="Tabell1175" displayName="Tabell1175" ref="A4:J17" totalsRowShown="0" headerRowDxfId="80" dataDxfId="79">
  <tableColumns count="10">
    <tableColumn id="1" name="År-Månad" dataDxfId="78"/>
    <tableColumn id="2" name="Bifall" dataDxfId="77"/>
    <tableColumn id="4" name="Avslag" dataDxfId="76"/>
    <tableColumn id="5" name="Av- eller utvisning EU-land" dataDxfId="75"/>
    <tableColumn id="3" name="Dublinöverföringar" dataDxfId="74"/>
    <tableColumn id="7" name="OH/OT" dataDxfId="73"/>
    <tableColumn id="8" name="Övriga" dataDxfId="72"/>
    <tableColumn id="10" name="Totalt" dataDxfId="71"/>
    <tableColumn id="6" name="Handläggningstid, dagar" dataDxfId="70"/>
    <tableColumn id="9" name="Bifallsandel, total" dataDxfId="69">
      <calculatedColumnFormula>IFERROR(Tabell1175[[#This Row],[Bifall]]/Tabell1175[[#This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Asylärenden"/>
    </ext>
  </extLst>
</table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/>
  </sheetViews>
  <sheetFormatPr defaultRowHeight="12.75"/>
  <cols>
    <col min="1" max="16384" width="9.140625" style="2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zoomScaleNormal="100" workbookViewId="0"/>
  </sheetViews>
  <sheetFormatPr defaultColWidth="11.42578125" defaultRowHeight="15" customHeight="1"/>
  <cols>
    <col min="1" max="1" width="14.85546875" style="2" customWidth="1"/>
    <col min="2" max="4" width="17.7109375" style="2" customWidth="1"/>
    <col min="5" max="5" width="19.28515625" style="2" customWidth="1"/>
    <col min="6" max="10" width="17.7109375" style="2" customWidth="1"/>
    <col min="11" max="16384" width="11.42578125" style="2"/>
  </cols>
  <sheetData>
    <row r="1" spans="1:10" ht="15" customHeight="1">
      <c r="A1" s="1" t="s">
        <v>114</v>
      </c>
      <c r="B1" s="1"/>
      <c r="C1" s="1"/>
      <c r="D1" s="1"/>
      <c r="E1" s="1"/>
    </row>
    <row r="2" spans="1:10" ht="15" customHeight="1">
      <c r="A2" s="1"/>
      <c r="B2" s="1"/>
      <c r="C2" s="1"/>
      <c r="D2" s="1"/>
      <c r="E2" s="1"/>
    </row>
    <row r="3" spans="1:10" ht="15" customHeight="1">
      <c r="A3" s="1" t="s">
        <v>88</v>
      </c>
      <c r="B3" s="1"/>
      <c r="C3" s="1"/>
      <c r="D3" s="1"/>
      <c r="E3" s="1"/>
    </row>
    <row r="4" spans="1:10" ht="30" customHeight="1">
      <c r="A4" s="22" t="s">
        <v>73</v>
      </c>
      <c r="B4" s="23" t="s">
        <v>75</v>
      </c>
      <c r="C4" s="23" t="s">
        <v>76</v>
      </c>
      <c r="D4" s="24" t="s">
        <v>100</v>
      </c>
      <c r="E4" s="23" t="s">
        <v>78</v>
      </c>
      <c r="F4" s="23" t="s">
        <v>79</v>
      </c>
      <c r="G4" s="23" t="s">
        <v>72</v>
      </c>
      <c r="H4" s="23" t="s">
        <v>0</v>
      </c>
      <c r="I4" s="24" t="s">
        <v>99</v>
      </c>
      <c r="J4" s="23" t="s">
        <v>80</v>
      </c>
    </row>
    <row r="5" spans="1:10" ht="15" customHeight="1">
      <c r="A5" s="7" t="s">
        <v>127</v>
      </c>
      <c r="B5" s="5">
        <v>378</v>
      </c>
      <c r="C5" s="5">
        <v>618</v>
      </c>
      <c r="D5" s="5">
        <v>18</v>
      </c>
      <c r="E5" s="5">
        <v>127</v>
      </c>
      <c r="F5" s="5">
        <v>37</v>
      </c>
      <c r="G5" s="5">
        <v>222</v>
      </c>
      <c r="H5" s="5">
        <v>1400</v>
      </c>
      <c r="I5" s="5">
        <v>171</v>
      </c>
      <c r="J5" s="6">
        <f>Tabell117[[#This Row],[Bifall]]/Tabell117[[#This Row],[Totalt]]</f>
        <v>0.27</v>
      </c>
    </row>
    <row r="6" spans="1:10" ht="15" customHeight="1">
      <c r="A6" s="7" t="s">
        <v>128</v>
      </c>
      <c r="B6" s="5">
        <v>445</v>
      </c>
      <c r="C6" s="5">
        <v>720</v>
      </c>
      <c r="D6" s="5">
        <v>8</v>
      </c>
      <c r="E6" s="5">
        <v>105</v>
      </c>
      <c r="F6" s="5">
        <v>28</v>
      </c>
      <c r="G6" s="5">
        <v>244</v>
      </c>
      <c r="H6" s="5">
        <v>1550</v>
      </c>
      <c r="I6" s="5">
        <v>175</v>
      </c>
      <c r="J6" s="6">
        <f>Tabell117[[#This Row],[Bifall]]/Tabell117[[#This Row],[Totalt]]</f>
        <v>0.2870967741935484</v>
      </c>
    </row>
    <row r="7" spans="1:10" ht="15" customHeight="1">
      <c r="A7" s="21" t="s">
        <v>141</v>
      </c>
      <c r="B7" s="16">
        <v>443</v>
      </c>
      <c r="C7" s="16">
        <v>835</v>
      </c>
      <c r="D7" s="16">
        <v>12</v>
      </c>
      <c r="E7" s="16">
        <v>86</v>
      </c>
      <c r="F7" s="16">
        <v>22</v>
      </c>
      <c r="G7" s="16">
        <v>210</v>
      </c>
      <c r="H7" s="16">
        <v>1608</v>
      </c>
      <c r="I7" s="16">
        <v>184</v>
      </c>
      <c r="J7" s="6">
        <f>Tabell117[[#This Row],[Bifall]]/Tabell117[[#This Row],[Totalt]]</f>
        <v>0.27549751243781095</v>
      </c>
    </row>
    <row r="8" spans="1:10" ht="15" customHeight="1">
      <c r="A8" s="21" t="s">
        <v>146</v>
      </c>
      <c r="B8" s="37">
        <v>309</v>
      </c>
      <c r="C8" s="37">
        <v>556</v>
      </c>
      <c r="D8" s="37">
        <v>6</v>
      </c>
      <c r="E8" s="37">
        <v>72</v>
      </c>
      <c r="F8" s="37">
        <v>34</v>
      </c>
      <c r="G8" s="37">
        <v>132</v>
      </c>
      <c r="H8" s="37">
        <v>1109</v>
      </c>
      <c r="I8" s="37">
        <v>186</v>
      </c>
      <c r="J8" s="31">
        <f>Tabell117[[#This Row],[Bifall]]/Tabell117[[#This Row],[Totalt]]</f>
        <v>0.27862939585211904</v>
      </c>
    </row>
    <row r="9" spans="1:10" ht="15" customHeight="1">
      <c r="A9" s="7" t="s">
        <v>154</v>
      </c>
      <c r="B9" s="37">
        <v>370</v>
      </c>
      <c r="C9" s="37">
        <v>624</v>
      </c>
      <c r="D9" s="37">
        <v>24</v>
      </c>
      <c r="E9" s="37">
        <v>82</v>
      </c>
      <c r="F9" s="37">
        <v>16</v>
      </c>
      <c r="G9" s="37">
        <v>186</v>
      </c>
      <c r="H9" s="37">
        <v>1302</v>
      </c>
      <c r="I9" s="37">
        <v>244</v>
      </c>
      <c r="J9" s="31">
        <f>Tabell117[[#This Row],[Bifall]]/Tabell117[[#This Row],[Totalt]]</f>
        <v>0.28417818740399386</v>
      </c>
    </row>
    <row r="10" spans="1:10" ht="15" customHeight="1">
      <c r="A10" s="21" t="s">
        <v>164</v>
      </c>
      <c r="B10" s="37">
        <v>434</v>
      </c>
      <c r="C10" s="37">
        <v>819</v>
      </c>
      <c r="D10" s="37">
        <v>18</v>
      </c>
      <c r="E10" s="37">
        <v>91</v>
      </c>
      <c r="F10" s="37">
        <v>24</v>
      </c>
      <c r="G10" s="37">
        <v>154</v>
      </c>
      <c r="H10" s="37">
        <v>1540</v>
      </c>
      <c r="I10" s="37">
        <v>223</v>
      </c>
      <c r="J10" s="31">
        <f>Tabell117[[#This Row],[Bifall]]/Tabell117[[#This Row],[Totalt]]</f>
        <v>0.2818181818181818</v>
      </c>
    </row>
    <row r="11" spans="1:10" ht="15" customHeight="1">
      <c r="A11" s="41" t="s">
        <v>166</v>
      </c>
      <c r="B11" s="42">
        <v>238</v>
      </c>
      <c r="C11" s="42">
        <v>528</v>
      </c>
      <c r="D11" s="42">
        <v>13</v>
      </c>
      <c r="E11" s="42">
        <v>64</v>
      </c>
      <c r="F11" s="42">
        <v>27</v>
      </c>
      <c r="G11" s="42">
        <v>151</v>
      </c>
      <c r="H11" s="42">
        <v>1021</v>
      </c>
      <c r="I11" s="42">
        <v>198</v>
      </c>
      <c r="J11" s="48">
        <f>Tabell117[[#This Row],[Bifall]]/Tabell117[[#This Row],[Totalt]]</f>
        <v>0.23310479921645447</v>
      </c>
    </row>
    <row r="12" spans="1:10" ht="15" customHeight="1">
      <c r="A12" s="41" t="s">
        <v>172</v>
      </c>
      <c r="B12" s="42">
        <v>226</v>
      </c>
      <c r="C12" s="42">
        <v>518</v>
      </c>
      <c r="D12" s="42">
        <v>15</v>
      </c>
      <c r="E12" s="42">
        <v>86</v>
      </c>
      <c r="F12" s="42">
        <v>30</v>
      </c>
      <c r="G12" s="42">
        <v>174</v>
      </c>
      <c r="H12" s="42">
        <v>1049</v>
      </c>
      <c r="I12" s="42">
        <v>188</v>
      </c>
      <c r="J12" s="48">
        <f>Tabell117[[#This Row],[Bifall]]/Tabell117[[#This Row],[Totalt]]</f>
        <v>0.21544327931363202</v>
      </c>
    </row>
    <row r="13" spans="1:10" ht="12.75">
      <c r="A13" s="41" t="s">
        <v>180</v>
      </c>
      <c r="B13" s="42">
        <v>367</v>
      </c>
      <c r="C13" s="42">
        <v>672</v>
      </c>
      <c r="D13" s="42">
        <v>14</v>
      </c>
      <c r="E13" s="42">
        <v>76</v>
      </c>
      <c r="F13" s="42">
        <v>31</v>
      </c>
      <c r="G13" s="42">
        <v>203</v>
      </c>
      <c r="H13" s="42">
        <v>1363</v>
      </c>
      <c r="I13" s="42">
        <v>216</v>
      </c>
      <c r="J13" s="48">
        <f>Tabell117[[#This Row],[Bifall]]/Tabell117[[#This Row],[Totalt]]</f>
        <v>0.26925898752751282</v>
      </c>
    </row>
    <row r="14" spans="1:10" ht="12.75">
      <c r="A14" s="41" t="s">
        <v>184</v>
      </c>
      <c r="B14" s="42">
        <v>331</v>
      </c>
      <c r="C14" s="42">
        <v>774</v>
      </c>
      <c r="D14" s="42">
        <v>9</v>
      </c>
      <c r="E14" s="42">
        <v>73</v>
      </c>
      <c r="F14" s="42">
        <v>23</v>
      </c>
      <c r="G14" s="42">
        <v>193</v>
      </c>
      <c r="H14" s="42">
        <v>1403</v>
      </c>
      <c r="I14" s="42">
        <v>201</v>
      </c>
      <c r="J14" s="48">
        <f>Tabell117[[#This Row],[Bifall]]/Tabell117[[#This Row],[Totalt]]</f>
        <v>0.23592302209550961</v>
      </c>
    </row>
    <row r="15" spans="1:10" ht="12.75">
      <c r="A15" s="41" t="s">
        <v>187</v>
      </c>
      <c r="B15" s="42">
        <v>371</v>
      </c>
      <c r="C15" s="42">
        <v>732</v>
      </c>
      <c r="D15" s="42">
        <v>11</v>
      </c>
      <c r="E15" s="42">
        <v>98</v>
      </c>
      <c r="F15" s="42">
        <v>16</v>
      </c>
      <c r="G15" s="42">
        <v>183</v>
      </c>
      <c r="H15" s="42">
        <v>1411</v>
      </c>
      <c r="I15" s="42">
        <v>187</v>
      </c>
      <c r="J15" s="48">
        <f>Tabell117[[#This Row],[Bifall]]/Tabell117[[#This Row],[Totalt]]</f>
        <v>0.26293408929836998</v>
      </c>
    </row>
    <row r="16" spans="1:10" ht="12.75">
      <c r="A16" s="41" t="s">
        <v>189</v>
      </c>
      <c r="B16" s="42">
        <v>285</v>
      </c>
      <c r="C16" s="42">
        <v>609</v>
      </c>
      <c r="D16" s="42">
        <v>11</v>
      </c>
      <c r="E16" s="42">
        <v>82</v>
      </c>
      <c r="F16" s="42">
        <v>16</v>
      </c>
      <c r="G16" s="42">
        <v>146</v>
      </c>
      <c r="H16" s="42">
        <v>1149</v>
      </c>
      <c r="I16" s="42">
        <v>205</v>
      </c>
      <c r="J16" s="48">
        <f>Tabell117[[#This Row],[Bifall]]/Tabell117[[#This Row],[Totalt]]</f>
        <v>0.24804177545691905</v>
      </c>
    </row>
    <row r="17" spans="1:10" ht="12.75">
      <c r="A17" s="41" t="s">
        <v>0</v>
      </c>
      <c r="B17" s="42">
        <v>4197</v>
      </c>
      <c r="C17" s="42">
        <v>8005</v>
      </c>
      <c r="D17" s="42">
        <v>159</v>
      </c>
      <c r="E17" s="42">
        <v>1042</v>
      </c>
      <c r="F17" s="42">
        <v>304</v>
      </c>
      <c r="G17" s="42">
        <v>2198</v>
      </c>
      <c r="H17" s="42">
        <v>15905</v>
      </c>
      <c r="I17" s="42">
        <v>198</v>
      </c>
      <c r="J17" s="48">
        <f>Tabell117[[#This Row],[Bifall]]/Tabell117[[#This Row],[Totalt]]</f>
        <v>0.2638792832442628</v>
      </c>
    </row>
    <row r="18" spans="1:10" ht="12.75">
      <c r="A18" s="41"/>
      <c r="B18" s="42"/>
      <c r="C18" s="42"/>
      <c r="D18" s="42"/>
      <c r="E18" s="42"/>
      <c r="F18" s="42"/>
      <c r="G18" s="42"/>
      <c r="H18" s="42"/>
      <c r="I18" s="42"/>
      <c r="J18" s="48"/>
    </row>
    <row r="19" spans="1:10" ht="15" customHeight="1">
      <c r="A19" s="1" t="s">
        <v>105</v>
      </c>
      <c r="B19" s="1"/>
      <c r="C19" s="1"/>
      <c r="D19" s="1"/>
      <c r="E19" s="1"/>
    </row>
    <row r="20" spans="1:10" ht="15" customHeight="1">
      <c r="A20" s="22" t="s">
        <v>73</v>
      </c>
      <c r="B20" s="23" t="s">
        <v>75</v>
      </c>
      <c r="C20" s="23" t="s">
        <v>76</v>
      </c>
      <c r="D20" s="24" t="s">
        <v>100</v>
      </c>
      <c r="E20" s="23" t="s">
        <v>78</v>
      </c>
      <c r="F20" s="23" t="s">
        <v>79</v>
      </c>
      <c r="G20" s="23" t="s">
        <v>72</v>
      </c>
      <c r="H20" s="23" t="s">
        <v>0</v>
      </c>
      <c r="I20" s="24" t="s">
        <v>99</v>
      </c>
      <c r="J20" s="23" t="s">
        <v>80</v>
      </c>
    </row>
    <row r="21" spans="1:10" ht="15" customHeight="1">
      <c r="A21" s="7" t="s">
        <v>127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30</v>
      </c>
      <c r="H21" s="5">
        <v>30</v>
      </c>
      <c r="I21" s="5">
        <v>215</v>
      </c>
      <c r="J21" s="6">
        <f>Tabell1179[[#This Row],[Bifall]]/Tabell1179[[#This Row],[Totalt]]</f>
        <v>0</v>
      </c>
    </row>
    <row r="22" spans="1:10" ht="15" customHeight="1">
      <c r="A22" s="7" t="s">
        <v>128</v>
      </c>
      <c r="B22" s="5">
        <v>0</v>
      </c>
      <c r="C22" s="5">
        <v>1</v>
      </c>
      <c r="D22" s="5">
        <v>0</v>
      </c>
      <c r="E22" s="5">
        <v>0</v>
      </c>
      <c r="F22" s="5">
        <v>0</v>
      </c>
      <c r="G22" s="5">
        <v>57</v>
      </c>
      <c r="H22" s="5">
        <v>58</v>
      </c>
      <c r="I22" s="5">
        <v>215</v>
      </c>
      <c r="J22" s="6">
        <f>Tabell1179[[#This Row],[Bifall]]/Tabell1179[[#This Row],[Totalt]]</f>
        <v>0</v>
      </c>
    </row>
    <row r="23" spans="1:10" ht="15" customHeight="1">
      <c r="A23" s="21" t="s">
        <v>141</v>
      </c>
      <c r="B23" s="28">
        <v>0</v>
      </c>
      <c r="C23" s="28">
        <v>1</v>
      </c>
      <c r="D23" s="30">
        <v>0</v>
      </c>
      <c r="E23" s="30">
        <v>0</v>
      </c>
      <c r="F23" s="30">
        <v>0</v>
      </c>
      <c r="G23" s="30">
        <v>28</v>
      </c>
      <c r="H23" s="30">
        <v>29</v>
      </c>
      <c r="I23" s="30">
        <v>270</v>
      </c>
      <c r="J23" s="31">
        <f>Tabell1179[[#This Row],[Bifall]]/Tabell1179[[#This Row],[Totalt]]</f>
        <v>0</v>
      </c>
    </row>
    <row r="24" spans="1:10" ht="15" customHeight="1">
      <c r="A24" s="21" t="s">
        <v>146</v>
      </c>
      <c r="B24" s="28">
        <v>0</v>
      </c>
      <c r="C24" s="28">
        <v>0</v>
      </c>
      <c r="D24" s="30">
        <v>0</v>
      </c>
      <c r="E24" s="30">
        <v>0</v>
      </c>
      <c r="F24" s="30">
        <v>0</v>
      </c>
      <c r="G24" s="30">
        <v>20</v>
      </c>
      <c r="H24" s="30">
        <v>20</v>
      </c>
      <c r="I24" s="30">
        <v>270</v>
      </c>
      <c r="J24" s="31">
        <f>Tabell1179[[#This Row],[Bifall]]/Tabell1179[[#This Row],[Totalt]]</f>
        <v>0</v>
      </c>
    </row>
    <row r="25" spans="1:10" ht="15" customHeight="1">
      <c r="A25" s="7" t="s">
        <v>154</v>
      </c>
      <c r="B25" s="28">
        <v>0</v>
      </c>
      <c r="C25" s="28">
        <v>0</v>
      </c>
      <c r="D25" s="30">
        <v>1</v>
      </c>
      <c r="E25" s="30">
        <v>1</v>
      </c>
      <c r="F25" s="30">
        <v>0</v>
      </c>
      <c r="G25" s="30">
        <v>20</v>
      </c>
      <c r="H25" s="30">
        <v>22</v>
      </c>
      <c r="I25" s="30">
        <v>312</v>
      </c>
      <c r="J25" s="31">
        <f>Tabell1179[[#This Row],[Bifall]]/Tabell1179[[#This Row],[Totalt]]</f>
        <v>0</v>
      </c>
    </row>
    <row r="26" spans="1:10" ht="15" customHeight="1">
      <c r="A26" s="21" t="s">
        <v>164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26</v>
      </c>
      <c r="H26" s="28">
        <v>26</v>
      </c>
      <c r="I26" s="30">
        <v>310</v>
      </c>
      <c r="J26" s="31">
        <f>Tabell1179[[#This Row],[Bifall]]/Tabell1179[[#This Row],[Totalt]]</f>
        <v>0</v>
      </c>
    </row>
    <row r="27" spans="1:10" ht="15" customHeight="1">
      <c r="A27" s="41" t="s">
        <v>166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21</v>
      </c>
      <c r="H27" s="28">
        <v>21</v>
      </c>
      <c r="I27" s="30">
        <v>164</v>
      </c>
      <c r="J27" s="31">
        <f>Tabell1179[[#This Row],[Bifall]]/Tabell1179[[#This Row],[Totalt]]</f>
        <v>0</v>
      </c>
    </row>
    <row r="28" spans="1:10" ht="12.75">
      <c r="A28" s="41" t="s">
        <v>172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29</v>
      </c>
      <c r="H28" s="45">
        <v>29</v>
      </c>
      <c r="I28" s="49">
        <v>254</v>
      </c>
      <c r="J28" s="48">
        <f>Tabell1179[[#This Row],[Bifall]]/Tabell1179[[#This Row],[Totalt]]</f>
        <v>0</v>
      </c>
    </row>
    <row r="29" spans="1:10" ht="12.75">
      <c r="A29" s="41" t="s">
        <v>180</v>
      </c>
      <c r="B29" s="45">
        <v>0</v>
      </c>
      <c r="C29" s="45">
        <v>0</v>
      </c>
      <c r="D29" s="45">
        <v>0</v>
      </c>
      <c r="E29" s="45">
        <v>0</v>
      </c>
      <c r="F29" s="45">
        <v>1</v>
      </c>
      <c r="G29" s="45">
        <v>64</v>
      </c>
      <c r="H29" s="45">
        <v>65</v>
      </c>
      <c r="I29" s="49">
        <v>405</v>
      </c>
      <c r="J29" s="48">
        <f>Tabell1179[[#This Row],[Bifall]]/Tabell1179[[#This Row],[Totalt]]</f>
        <v>0</v>
      </c>
    </row>
    <row r="30" spans="1:10" ht="12.75">
      <c r="A30" s="41" t="s">
        <v>184</v>
      </c>
      <c r="B30" s="45">
        <v>2</v>
      </c>
      <c r="C30" s="45">
        <v>0</v>
      </c>
      <c r="D30" s="45">
        <v>0</v>
      </c>
      <c r="E30" s="45">
        <v>1</v>
      </c>
      <c r="F30" s="45">
        <v>0</v>
      </c>
      <c r="G30" s="45">
        <v>39</v>
      </c>
      <c r="H30" s="45">
        <v>42</v>
      </c>
      <c r="I30" s="49">
        <v>306</v>
      </c>
      <c r="J30" s="48">
        <f>Tabell1179[[#This Row],[Bifall]]/Tabell1179[[#This Row],[Totalt]]</f>
        <v>4.7619047619047616E-2</v>
      </c>
    </row>
    <row r="31" spans="1:10" ht="12.75">
      <c r="A31" s="41" t="s">
        <v>187</v>
      </c>
      <c r="B31" s="45">
        <v>0</v>
      </c>
      <c r="C31" s="45">
        <v>0</v>
      </c>
      <c r="D31" s="45">
        <v>1</v>
      </c>
      <c r="E31" s="45">
        <v>0</v>
      </c>
      <c r="F31" s="45">
        <v>0</v>
      </c>
      <c r="G31" s="45">
        <v>29</v>
      </c>
      <c r="H31" s="45">
        <v>30</v>
      </c>
      <c r="I31" s="49">
        <v>331</v>
      </c>
      <c r="J31" s="48">
        <f>Tabell1179[[#This Row],[Bifall]]/Tabell1179[[#This Row],[Totalt]]</f>
        <v>0</v>
      </c>
    </row>
    <row r="32" spans="1:10" ht="15" customHeight="1">
      <c r="A32" s="41" t="s">
        <v>189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v>16</v>
      </c>
      <c r="H32" s="45">
        <v>16</v>
      </c>
      <c r="I32" s="49">
        <v>273</v>
      </c>
      <c r="J32" s="48">
        <f>Tabell1179[[#This Row],[Bifall]]/Tabell1179[[#This Row],[Totalt]]</f>
        <v>0</v>
      </c>
    </row>
    <row r="33" spans="1:10" ht="15" customHeight="1">
      <c r="A33" s="41" t="s">
        <v>0</v>
      </c>
      <c r="B33" s="45">
        <v>2</v>
      </c>
      <c r="C33" s="45">
        <v>2</v>
      </c>
      <c r="D33" s="45">
        <v>2</v>
      </c>
      <c r="E33" s="45">
        <v>2</v>
      </c>
      <c r="F33" s="45">
        <v>1</v>
      </c>
      <c r="G33" s="45">
        <v>379</v>
      </c>
      <c r="H33" s="45">
        <v>388</v>
      </c>
      <c r="I33" s="49">
        <v>287</v>
      </c>
      <c r="J33" s="48">
        <f>Tabell1179[[#This Row],[Bifall]]/Tabell1179[[#This Row],[Totalt]]</f>
        <v>5.1546391752577319E-3</v>
      </c>
    </row>
    <row r="34" spans="1:10" ht="15" customHeight="1">
      <c r="A34" s="41"/>
      <c r="B34" s="45"/>
      <c r="C34" s="45"/>
      <c r="D34" s="45"/>
      <c r="E34" s="45"/>
      <c r="F34" s="45"/>
      <c r="G34" s="45"/>
      <c r="H34" s="45"/>
      <c r="I34" s="49"/>
      <c r="J34" s="48"/>
    </row>
    <row r="35" spans="1:10" ht="15" customHeight="1">
      <c r="A35" s="2" t="s">
        <v>89</v>
      </c>
    </row>
    <row r="36" spans="1:10" ht="15" customHeight="1">
      <c r="A36" s="22" t="s">
        <v>73</v>
      </c>
      <c r="B36" s="23" t="s">
        <v>75</v>
      </c>
      <c r="C36" s="23" t="s">
        <v>76</v>
      </c>
      <c r="D36" s="24" t="s">
        <v>100</v>
      </c>
      <c r="E36" s="22" t="s">
        <v>101</v>
      </c>
      <c r="F36" s="23" t="s">
        <v>79</v>
      </c>
      <c r="G36" s="23" t="s">
        <v>72</v>
      </c>
      <c r="H36" s="23" t="s">
        <v>0</v>
      </c>
      <c r="I36" s="24" t="s">
        <v>99</v>
      </c>
      <c r="J36" s="23" t="s">
        <v>80</v>
      </c>
    </row>
    <row r="37" spans="1:10" ht="15" customHeight="1">
      <c r="A37" s="7" t="s">
        <v>127</v>
      </c>
      <c r="B37" s="18">
        <v>1068</v>
      </c>
      <c r="C37" s="18">
        <v>12</v>
      </c>
      <c r="D37" s="18">
        <v>0</v>
      </c>
      <c r="E37" s="5">
        <v>0</v>
      </c>
      <c r="F37" s="5">
        <v>0</v>
      </c>
      <c r="G37" s="18">
        <v>108</v>
      </c>
      <c r="H37" s="18">
        <v>1188</v>
      </c>
      <c r="I37" s="18">
        <v>30</v>
      </c>
      <c r="J37" s="6">
        <f>Tabell1172[[#This Row],[Bifall]]/Tabell1172[[#This Row],[Totalt]]</f>
        <v>0.89898989898989901</v>
      </c>
    </row>
    <row r="38" spans="1:10" ht="15" customHeight="1">
      <c r="A38" s="7" t="s">
        <v>128</v>
      </c>
      <c r="B38" s="18">
        <v>938</v>
      </c>
      <c r="C38" s="18">
        <v>7</v>
      </c>
      <c r="D38" s="18">
        <v>0</v>
      </c>
      <c r="E38" s="5">
        <v>0</v>
      </c>
      <c r="F38" s="5">
        <v>0</v>
      </c>
      <c r="G38" s="18">
        <v>74</v>
      </c>
      <c r="H38" s="18">
        <v>1019</v>
      </c>
      <c r="I38" s="18">
        <v>30</v>
      </c>
      <c r="J38" s="6">
        <f>Tabell1172[[#This Row],[Bifall]]/Tabell1172[[#This Row],[Totalt]]</f>
        <v>0.92051030421982338</v>
      </c>
    </row>
    <row r="39" spans="1:10" ht="15" customHeight="1">
      <c r="A39" s="21" t="s">
        <v>141</v>
      </c>
      <c r="B39" s="32">
        <v>1119</v>
      </c>
      <c r="C39" s="32">
        <v>8</v>
      </c>
      <c r="D39" s="33">
        <v>0</v>
      </c>
      <c r="E39" s="34">
        <v>0</v>
      </c>
      <c r="F39" s="34">
        <v>0</v>
      </c>
      <c r="G39" s="32">
        <v>153</v>
      </c>
      <c r="H39" s="32">
        <v>1280</v>
      </c>
      <c r="I39" s="32">
        <v>28</v>
      </c>
      <c r="J39" s="26">
        <f>Tabell1172[[#This Row],[Bifall]]/Tabell1172[[#This Row],[Totalt]]</f>
        <v>0.87421875000000004</v>
      </c>
    </row>
    <row r="40" spans="1:10" ht="15" customHeight="1">
      <c r="A40" s="21" t="s">
        <v>146</v>
      </c>
      <c r="B40" s="32">
        <v>729</v>
      </c>
      <c r="C40" s="32">
        <v>13</v>
      </c>
      <c r="D40" s="33">
        <v>0</v>
      </c>
      <c r="E40" s="34">
        <v>0</v>
      </c>
      <c r="F40" s="34">
        <v>0</v>
      </c>
      <c r="G40" s="32">
        <v>81</v>
      </c>
      <c r="H40" s="32">
        <v>823</v>
      </c>
      <c r="I40" s="32">
        <v>31</v>
      </c>
      <c r="J40" s="26">
        <f>Tabell1172[[#This Row],[Bifall]]/Tabell1172[[#This Row],[Totalt]]</f>
        <v>0.88578371810449574</v>
      </c>
    </row>
    <row r="41" spans="1:10" ht="15" customHeight="1">
      <c r="A41" s="7" t="s">
        <v>154</v>
      </c>
      <c r="B41" s="32">
        <v>1180</v>
      </c>
      <c r="C41" s="32">
        <v>12</v>
      </c>
      <c r="D41" s="33">
        <v>0</v>
      </c>
      <c r="E41" s="34">
        <v>0</v>
      </c>
      <c r="F41" s="34">
        <v>0</v>
      </c>
      <c r="G41" s="32">
        <v>68</v>
      </c>
      <c r="H41" s="32">
        <v>1260</v>
      </c>
      <c r="I41" s="32">
        <v>26</v>
      </c>
      <c r="J41" s="26">
        <f>Tabell1172[[#This Row],[Bifall]]/Tabell1172[[#This Row],[Totalt]]</f>
        <v>0.93650793650793651</v>
      </c>
    </row>
    <row r="42" spans="1:10" ht="15" customHeight="1">
      <c r="A42" s="21" t="s">
        <v>164</v>
      </c>
      <c r="B42" s="32">
        <v>1397</v>
      </c>
      <c r="C42" s="32">
        <v>5</v>
      </c>
      <c r="D42" s="32">
        <v>0</v>
      </c>
      <c r="E42" s="32">
        <v>0</v>
      </c>
      <c r="F42" s="32">
        <v>0</v>
      </c>
      <c r="G42" s="32">
        <v>61</v>
      </c>
      <c r="H42" s="32">
        <v>1463</v>
      </c>
      <c r="I42" s="32">
        <v>21</v>
      </c>
      <c r="J42" s="26">
        <f>Tabell1172[[#This Row],[Bifall]]/Tabell1172[[#This Row],[Totalt]]</f>
        <v>0.95488721804511278</v>
      </c>
    </row>
    <row r="43" spans="1:10" ht="15" customHeight="1">
      <c r="A43" s="41" t="s">
        <v>166</v>
      </c>
      <c r="B43" s="32">
        <v>1022</v>
      </c>
      <c r="C43" s="32">
        <v>6</v>
      </c>
      <c r="D43" s="32">
        <v>0</v>
      </c>
      <c r="E43" s="32">
        <v>0</v>
      </c>
      <c r="F43" s="32">
        <v>0</v>
      </c>
      <c r="G43" s="32">
        <v>50</v>
      </c>
      <c r="H43" s="32">
        <v>1078</v>
      </c>
      <c r="I43" s="32">
        <v>19</v>
      </c>
      <c r="J43" s="26">
        <f>Tabell1172[[#This Row],[Bifall]]/Tabell1172[[#This Row],[Totalt]]</f>
        <v>0.94805194805194803</v>
      </c>
    </row>
    <row r="44" spans="1:10" ht="15" customHeight="1">
      <c r="A44" s="41" t="s">
        <v>172</v>
      </c>
      <c r="B44" s="50">
        <v>917</v>
      </c>
      <c r="C44" s="50">
        <v>8</v>
      </c>
      <c r="D44" s="51">
        <v>0</v>
      </c>
      <c r="E44" s="52">
        <v>0</v>
      </c>
      <c r="F44" s="52">
        <v>0</v>
      </c>
      <c r="G44" s="50">
        <v>60</v>
      </c>
      <c r="H44" s="50">
        <v>985</v>
      </c>
      <c r="I44" s="50">
        <v>24</v>
      </c>
      <c r="J44" s="43">
        <f>Tabell1172[[#This Row],[Bifall]]/Tabell1172[[#This Row],[Totalt]]</f>
        <v>0.93096446700507618</v>
      </c>
    </row>
    <row r="45" spans="1:10" ht="15" customHeight="1">
      <c r="A45" s="41" t="s">
        <v>180</v>
      </c>
      <c r="B45" s="50">
        <v>737</v>
      </c>
      <c r="C45" s="50">
        <v>5</v>
      </c>
      <c r="D45" s="51">
        <v>0</v>
      </c>
      <c r="E45" s="52">
        <v>0</v>
      </c>
      <c r="F45" s="52">
        <v>0</v>
      </c>
      <c r="G45" s="50">
        <v>87</v>
      </c>
      <c r="H45" s="50">
        <v>829</v>
      </c>
      <c r="I45" s="50">
        <v>43</v>
      </c>
      <c r="J45" s="43">
        <f>Tabell1172[[#This Row],[Bifall]]/Tabell1172[[#This Row],[Totalt]]</f>
        <v>0.88902291917973464</v>
      </c>
    </row>
    <row r="46" spans="1:10" ht="15" customHeight="1">
      <c r="A46" s="41" t="s">
        <v>184</v>
      </c>
      <c r="B46" s="50">
        <v>618</v>
      </c>
      <c r="C46" s="50">
        <v>2</v>
      </c>
      <c r="D46" s="51">
        <v>0</v>
      </c>
      <c r="E46" s="52">
        <v>0</v>
      </c>
      <c r="F46" s="52">
        <v>0</v>
      </c>
      <c r="G46" s="50">
        <v>48</v>
      </c>
      <c r="H46" s="50">
        <v>668</v>
      </c>
      <c r="I46" s="50">
        <v>23</v>
      </c>
      <c r="J46" s="43">
        <f>Tabell1172[[#This Row],[Bifall]]/Tabell1172[[#This Row],[Totalt]]</f>
        <v>0.92514970059880242</v>
      </c>
    </row>
    <row r="47" spans="1:10" ht="15" customHeight="1">
      <c r="A47" s="41" t="s">
        <v>187</v>
      </c>
      <c r="B47" s="50">
        <v>599</v>
      </c>
      <c r="C47" s="50">
        <v>4</v>
      </c>
      <c r="D47" s="51">
        <v>0</v>
      </c>
      <c r="E47" s="52">
        <v>0</v>
      </c>
      <c r="F47" s="52">
        <v>0</v>
      </c>
      <c r="G47" s="50">
        <v>33</v>
      </c>
      <c r="H47" s="50">
        <v>636</v>
      </c>
      <c r="I47" s="50">
        <v>22</v>
      </c>
      <c r="J47" s="43">
        <f>Tabell1172[[#This Row],[Bifall]]/Tabell1172[[#This Row],[Totalt]]</f>
        <v>0.94182389937106914</v>
      </c>
    </row>
    <row r="48" spans="1:10" ht="15" customHeight="1">
      <c r="A48" s="41"/>
      <c r="B48" s="50">
        <v>589</v>
      </c>
      <c r="C48" s="50">
        <v>1</v>
      </c>
      <c r="D48" s="51">
        <v>0</v>
      </c>
      <c r="E48" s="52">
        <v>0</v>
      </c>
      <c r="F48" s="52">
        <v>0</v>
      </c>
      <c r="G48" s="50">
        <v>45</v>
      </c>
      <c r="H48" s="50">
        <v>635</v>
      </c>
      <c r="I48" s="50">
        <v>29</v>
      </c>
      <c r="J48" s="43">
        <f>Tabell1172[[#This Row],[Bifall]]/Tabell1172[[#This Row],[Totalt]]</f>
        <v>0.92755905511811021</v>
      </c>
    </row>
    <row r="49" spans="1:10" ht="12.75">
      <c r="A49" s="41" t="s">
        <v>0</v>
      </c>
      <c r="B49" s="50">
        <v>10913</v>
      </c>
      <c r="C49" s="50">
        <v>83</v>
      </c>
      <c r="D49" s="51">
        <v>0</v>
      </c>
      <c r="E49" s="52">
        <v>0</v>
      </c>
      <c r="F49" s="52">
        <v>0</v>
      </c>
      <c r="G49" s="50">
        <v>868</v>
      </c>
      <c r="H49" s="50">
        <v>11864</v>
      </c>
      <c r="I49" s="50">
        <v>27</v>
      </c>
      <c r="J49" s="43">
        <f>Tabell1172[[#This Row],[Bifall]]/Tabell1172[[#This Row],[Totalt]]</f>
        <v>0.91984153742414021</v>
      </c>
    </row>
    <row r="52" spans="1:10" ht="29.1" customHeight="1"/>
  </sheetData>
  <pageMargins left="0.05" right="0.05" top="0.5" bottom="0.5" header="0" footer="0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workbookViewId="0"/>
  </sheetViews>
  <sheetFormatPr defaultColWidth="11.42578125" defaultRowHeight="15" customHeight="1"/>
  <cols>
    <col min="1" max="1" width="11.140625" style="2" customWidth="1"/>
    <col min="2" max="5" width="13.140625" style="2" customWidth="1"/>
    <col min="6" max="7" width="23.85546875" style="2" customWidth="1"/>
    <col min="8" max="16384" width="11.42578125" style="2"/>
  </cols>
  <sheetData>
    <row r="1" spans="1:7" ht="15" customHeight="1">
      <c r="A1" s="1" t="s">
        <v>115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1" t="s">
        <v>88</v>
      </c>
      <c r="B3" s="1"/>
      <c r="C3" s="1"/>
    </row>
    <row r="4" spans="1:7" ht="15" customHeight="1">
      <c r="A4" s="22" t="s">
        <v>73</v>
      </c>
      <c r="B4" s="23" t="s">
        <v>75</v>
      </c>
      <c r="C4" s="23" t="s">
        <v>76</v>
      </c>
      <c r="D4" s="23" t="s">
        <v>72</v>
      </c>
      <c r="E4" s="23" t="s">
        <v>0</v>
      </c>
      <c r="F4" s="23" t="s">
        <v>77</v>
      </c>
      <c r="G4" s="23" t="s">
        <v>80</v>
      </c>
    </row>
    <row r="5" spans="1:7" ht="15" customHeight="1">
      <c r="A5" s="8" t="s">
        <v>127</v>
      </c>
      <c r="B5" s="18">
        <v>2320</v>
      </c>
      <c r="C5" s="18">
        <v>61</v>
      </c>
      <c r="D5" s="18">
        <v>108</v>
      </c>
      <c r="E5" s="18">
        <v>2489</v>
      </c>
      <c r="F5" s="18">
        <v>218</v>
      </c>
      <c r="G5" s="19">
        <f>Tabell1174[[#This Row],[Bifall]]/Tabell1174[[#This Row],[Totalt]]</f>
        <v>0.93210124548011253</v>
      </c>
    </row>
    <row r="6" spans="1:7" ht="15" customHeight="1">
      <c r="A6" s="8" t="s">
        <v>128</v>
      </c>
      <c r="B6" s="18">
        <v>2364</v>
      </c>
      <c r="C6" s="18">
        <v>73</v>
      </c>
      <c r="D6" s="18">
        <v>95</v>
      </c>
      <c r="E6" s="18">
        <v>2532</v>
      </c>
      <c r="F6" s="18">
        <v>208</v>
      </c>
      <c r="G6" s="19">
        <f>Tabell1174[[#This Row],[Bifall]]/Tabell1174[[#This Row],[Totalt]]</f>
        <v>0.93364928909952605</v>
      </c>
    </row>
    <row r="7" spans="1:7" ht="15" customHeight="1">
      <c r="A7" s="21" t="s">
        <v>141</v>
      </c>
      <c r="B7" s="36">
        <v>3006</v>
      </c>
      <c r="C7" s="36">
        <v>127</v>
      </c>
      <c r="D7" s="36">
        <v>151</v>
      </c>
      <c r="E7" s="36">
        <v>3284</v>
      </c>
      <c r="F7" s="36">
        <v>198</v>
      </c>
      <c r="G7" s="35">
        <f>Tabell1174[[#This Row],[Bifall]]/Tabell1174[[#This Row],[Totalt]]</f>
        <v>0.91534713763702802</v>
      </c>
    </row>
    <row r="8" spans="1:7" ht="15" customHeight="1">
      <c r="A8" s="38" t="s">
        <v>146</v>
      </c>
      <c r="B8" s="36">
        <v>2313</v>
      </c>
      <c r="C8" s="36">
        <v>59</v>
      </c>
      <c r="D8" s="36">
        <v>55</v>
      </c>
      <c r="E8" s="36">
        <v>2427</v>
      </c>
      <c r="F8" s="36">
        <v>202</v>
      </c>
      <c r="G8" s="35">
        <f>Tabell1174[[#This Row],[Bifall]]/Tabell1174[[#This Row],[Totalt]]</f>
        <v>0.95302843016069216</v>
      </c>
    </row>
    <row r="9" spans="1:7" ht="15" customHeight="1">
      <c r="A9" s="38" t="s">
        <v>154</v>
      </c>
      <c r="B9" s="36">
        <v>2744</v>
      </c>
      <c r="C9" s="36">
        <v>85</v>
      </c>
      <c r="D9" s="36">
        <v>97</v>
      </c>
      <c r="E9" s="36">
        <v>2926</v>
      </c>
      <c r="F9" s="36">
        <v>244</v>
      </c>
      <c r="G9" s="35">
        <f>Tabell1174[[#This Row],[Bifall]]/Tabell1174[[#This Row],[Totalt]]</f>
        <v>0.93779904306220097</v>
      </c>
    </row>
    <row r="10" spans="1:7" ht="15" customHeight="1">
      <c r="A10" s="38" t="s">
        <v>164</v>
      </c>
      <c r="B10" s="36">
        <v>2676</v>
      </c>
      <c r="C10" s="36">
        <v>91</v>
      </c>
      <c r="D10" s="36">
        <v>102</v>
      </c>
      <c r="E10" s="36">
        <v>2869</v>
      </c>
      <c r="F10" s="36">
        <v>240</v>
      </c>
      <c r="G10" s="35">
        <f>Tabell1174[[#This Row],[Bifall]]/Tabell1174[[#This Row],[Totalt]]</f>
        <v>0.93272917392819799</v>
      </c>
    </row>
    <row r="11" spans="1:7" ht="15" customHeight="1">
      <c r="A11" s="53" t="s">
        <v>166</v>
      </c>
      <c r="B11" s="54">
        <v>2029</v>
      </c>
      <c r="C11" s="54">
        <v>53</v>
      </c>
      <c r="D11" s="54">
        <v>67</v>
      </c>
      <c r="E11" s="54">
        <v>2149</v>
      </c>
      <c r="F11" s="54">
        <v>227</v>
      </c>
      <c r="G11" s="55">
        <f>Tabell1174[[#This Row],[Bifall]]/Tabell1174[[#This Row],[Totalt]]</f>
        <v>0.94416007445323402</v>
      </c>
    </row>
    <row r="12" spans="1:7" ht="15" customHeight="1">
      <c r="A12" s="53" t="s">
        <v>172</v>
      </c>
      <c r="B12" s="54">
        <v>2421</v>
      </c>
      <c r="C12" s="54">
        <v>80</v>
      </c>
      <c r="D12" s="54">
        <v>111</v>
      </c>
      <c r="E12" s="54">
        <v>2612</v>
      </c>
      <c r="F12" s="54">
        <v>214</v>
      </c>
      <c r="G12" s="55">
        <f>Tabell1174[[#This Row],[Bifall]]/Tabell1174[[#This Row],[Totalt]]</f>
        <v>0.92687595712098014</v>
      </c>
    </row>
    <row r="13" spans="1:7" ht="15" customHeight="1">
      <c r="A13" s="53" t="s">
        <v>180</v>
      </c>
      <c r="B13" s="54">
        <v>3146</v>
      </c>
      <c r="C13" s="54">
        <v>87</v>
      </c>
      <c r="D13" s="54">
        <v>153</v>
      </c>
      <c r="E13" s="54">
        <v>3386</v>
      </c>
      <c r="F13" s="54">
        <v>185</v>
      </c>
      <c r="G13" s="55">
        <f>Tabell1174[[#This Row],[Bifall]]/Tabell1174[[#This Row],[Totalt]]</f>
        <v>0.92911990549320733</v>
      </c>
    </row>
    <row r="14" spans="1:7" ht="15" customHeight="1">
      <c r="A14" s="53" t="s">
        <v>184</v>
      </c>
      <c r="B14" s="54">
        <v>3427</v>
      </c>
      <c r="C14" s="54">
        <v>94</v>
      </c>
      <c r="D14" s="54">
        <v>134</v>
      </c>
      <c r="E14" s="54">
        <v>3655</v>
      </c>
      <c r="F14" s="54">
        <v>176</v>
      </c>
      <c r="G14" s="55">
        <f>Tabell1174[[#This Row],[Bifall]]/Tabell1174[[#This Row],[Totalt]]</f>
        <v>0.93761969904240761</v>
      </c>
    </row>
    <row r="15" spans="1:7" ht="15" customHeight="1">
      <c r="A15" s="53" t="s">
        <v>187</v>
      </c>
      <c r="B15" s="54">
        <v>2915</v>
      </c>
      <c r="C15" s="54">
        <v>82</v>
      </c>
      <c r="D15" s="54">
        <v>116</v>
      </c>
      <c r="E15" s="54">
        <v>3113</v>
      </c>
      <c r="F15" s="54">
        <v>190</v>
      </c>
      <c r="G15" s="55">
        <f>Tabell1174[[#This Row],[Bifall]]/Tabell1174[[#This Row],[Totalt]]</f>
        <v>0.93639575971731448</v>
      </c>
    </row>
    <row r="16" spans="1:7" ht="15" customHeight="1">
      <c r="A16" s="53" t="s">
        <v>189</v>
      </c>
      <c r="B16" s="54">
        <v>2118</v>
      </c>
      <c r="C16" s="54">
        <v>98</v>
      </c>
      <c r="D16" s="54">
        <v>126</v>
      </c>
      <c r="E16" s="54">
        <v>2342</v>
      </c>
      <c r="F16" s="54">
        <v>216</v>
      </c>
      <c r="G16" s="55">
        <f>Tabell1174[[#This Row],[Bifall]]/Tabell1174[[#This Row],[Totalt]]</f>
        <v>0.90435525192143462</v>
      </c>
    </row>
    <row r="17" spans="1:7" ht="15" customHeight="1">
      <c r="A17" s="53" t="s">
        <v>0</v>
      </c>
      <c r="B17" s="54">
        <v>31479</v>
      </c>
      <c r="C17" s="54">
        <v>990</v>
      </c>
      <c r="D17" s="54">
        <v>1315</v>
      </c>
      <c r="E17" s="54">
        <v>33784</v>
      </c>
      <c r="F17" s="54">
        <v>208</v>
      </c>
      <c r="G17" s="55">
        <f>Tabell1174[[#This Row],[Bifall]]/Tabell1174[[#This Row],[Totalt]]</f>
        <v>0.93177243665640541</v>
      </c>
    </row>
    <row r="18" spans="1:7" ht="15" customHeight="1">
      <c r="A18" s="53"/>
      <c r="B18" s="54"/>
      <c r="C18" s="54"/>
      <c r="D18" s="54"/>
      <c r="E18" s="54"/>
      <c r="F18" s="54"/>
      <c r="G18" s="55"/>
    </row>
    <row r="19" spans="1:7" ht="15" customHeight="1">
      <c r="A19" s="2" t="s">
        <v>89</v>
      </c>
    </row>
    <row r="20" spans="1:7" ht="15" customHeight="1">
      <c r="A20" s="22" t="s">
        <v>73</v>
      </c>
      <c r="B20" s="23" t="s">
        <v>75</v>
      </c>
      <c r="C20" s="23" t="s">
        <v>76</v>
      </c>
      <c r="D20" s="24" t="s">
        <v>72</v>
      </c>
      <c r="E20" s="23" t="s">
        <v>0</v>
      </c>
      <c r="F20" s="23" t="s">
        <v>77</v>
      </c>
      <c r="G20" s="23" t="s">
        <v>80</v>
      </c>
    </row>
    <row r="21" spans="1:7" ht="15" customHeight="1">
      <c r="A21" s="7" t="s">
        <v>127</v>
      </c>
      <c r="B21" s="18">
        <v>0</v>
      </c>
      <c r="C21" s="18">
        <v>0</v>
      </c>
      <c r="D21" s="18">
        <v>0</v>
      </c>
      <c r="E21" s="5">
        <v>0</v>
      </c>
      <c r="F21" s="5">
        <v>0</v>
      </c>
      <c r="G21" s="39">
        <v>0</v>
      </c>
    </row>
    <row r="22" spans="1:7" ht="15" customHeight="1">
      <c r="A22" s="7" t="s">
        <v>128</v>
      </c>
      <c r="B22" s="18">
        <v>3924</v>
      </c>
      <c r="C22" s="18">
        <v>0</v>
      </c>
      <c r="D22" s="18">
        <v>73</v>
      </c>
      <c r="E22" s="5">
        <v>3997</v>
      </c>
      <c r="F22" s="5">
        <v>21</v>
      </c>
      <c r="G22" s="39">
        <f>Tabell117211[[#This Row],[Bifall]]/Tabell117211[[#This Row],[Totalt]]</f>
        <v>0.98173630222666997</v>
      </c>
    </row>
    <row r="23" spans="1:7" ht="15" customHeight="1">
      <c r="A23" s="21" t="s">
        <v>141</v>
      </c>
      <c r="B23" s="32">
        <v>17548</v>
      </c>
      <c r="C23" s="32">
        <v>0</v>
      </c>
      <c r="D23" s="33">
        <v>126</v>
      </c>
      <c r="E23" s="34">
        <v>17674</v>
      </c>
      <c r="F23" s="34">
        <v>44</v>
      </c>
      <c r="G23" s="39">
        <f>Tabell117211[[#This Row],[Bifall]]/Tabell117211[[#This Row],[Totalt]]</f>
        <v>0.99287088378408961</v>
      </c>
    </row>
    <row r="24" spans="1:7" ht="15" customHeight="1">
      <c r="A24" s="21" t="s">
        <v>146</v>
      </c>
      <c r="B24" s="32">
        <v>7964</v>
      </c>
      <c r="C24" s="32">
        <v>1</v>
      </c>
      <c r="D24" s="33">
        <v>111</v>
      </c>
      <c r="E24" s="34">
        <v>8076</v>
      </c>
      <c r="F24" s="34">
        <v>58</v>
      </c>
      <c r="G24" s="40">
        <f>Tabell117211[[#This Row],[Bifall]]/Tabell117211[[#This Row],[Totalt]]</f>
        <v>0.98613174839029227</v>
      </c>
    </row>
    <row r="25" spans="1:7" ht="15" customHeight="1">
      <c r="A25" s="21" t="s">
        <v>154</v>
      </c>
      <c r="B25" s="32">
        <v>2392</v>
      </c>
      <c r="C25" s="32">
        <v>2</v>
      </c>
      <c r="D25" s="33">
        <v>114</v>
      </c>
      <c r="E25" s="34">
        <v>2508</v>
      </c>
      <c r="F25" s="34">
        <v>87</v>
      </c>
      <c r="G25" s="40">
        <f>Tabell117211[[#This Row],[Bifall]]/Tabell117211[[#This Row],[Totalt]]</f>
        <v>0.95374800637958534</v>
      </c>
    </row>
    <row r="26" spans="1:7" ht="15" customHeight="1">
      <c r="A26" s="21" t="s">
        <v>164</v>
      </c>
      <c r="B26" s="32">
        <v>858</v>
      </c>
      <c r="C26" s="32">
        <v>5</v>
      </c>
      <c r="D26" s="33">
        <v>289</v>
      </c>
      <c r="E26" s="34">
        <v>1152</v>
      </c>
      <c r="F26" s="34">
        <v>123</v>
      </c>
      <c r="G26" s="40">
        <f>Tabell117211[[#This Row],[Bifall]]/Tabell117211[[#This Row],[Totalt]]</f>
        <v>0.74479166666666663</v>
      </c>
    </row>
    <row r="27" spans="1:7" ht="15" customHeight="1">
      <c r="A27" s="21" t="s">
        <v>166</v>
      </c>
      <c r="B27" s="32">
        <v>48</v>
      </c>
      <c r="C27" s="32">
        <v>4</v>
      </c>
      <c r="D27" s="32">
        <v>20</v>
      </c>
      <c r="E27" s="32">
        <v>72</v>
      </c>
      <c r="F27" s="34">
        <v>155</v>
      </c>
      <c r="G27" s="40">
        <f>Tabell117211[[#This Row],[Bifall]]/Tabell117211[[#This Row],[Totalt]]</f>
        <v>0.66666666666666663</v>
      </c>
    </row>
    <row r="28" spans="1:7" ht="15" customHeight="1">
      <c r="A28" s="21" t="s">
        <v>172</v>
      </c>
      <c r="B28" s="32">
        <v>16</v>
      </c>
      <c r="C28" s="32">
        <v>0</v>
      </c>
      <c r="D28" s="32">
        <v>25</v>
      </c>
      <c r="E28" s="32">
        <v>41</v>
      </c>
      <c r="F28" s="34">
        <v>189</v>
      </c>
      <c r="G28" s="40">
        <f>Tabell117211[[#This Row],[Bifall]]/Tabell117211[[#This Row],[Totalt]]</f>
        <v>0.3902439024390244</v>
      </c>
    </row>
    <row r="29" spans="1:7" ht="15" customHeight="1">
      <c r="A29" s="58" t="s">
        <v>180</v>
      </c>
      <c r="B29" s="32">
        <v>12</v>
      </c>
      <c r="C29" s="32">
        <v>0</v>
      </c>
      <c r="D29" s="32">
        <v>33</v>
      </c>
      <c r="E29" s="32">
        <v>45</v>
      </c>
      <c r="F29" s="34">
        <v>225</v>
      </c>
      <c r="G29" s="40">
        <f>Tabell117211[[#This Row],[Bifall]]/Tabell117211[[#This Row],[Totalt]]</f>
        <v>0.26666666666666666</v>
      </c>
    </row>
    <row r="30" spans="1:7" ht="15" customHeight="1">
      <c r="A30" s="41" t="s">
        <v>184</v>
      </c>
      <c r="B30" s="50">
        <v>4</v>
      </c>
      <c r="C30" s="50">
        <v>1</v>
      </c>
      <c r="D30" s="51">
        <v>9</v>
      </c>
      <c r="E30" s="52">
        <v>14</v>
      </c>
      <c r="F30" s="52">
        <v>248</v>
      </c>
      <c r="G30" s="56">
        <f>Tabell117211[[#This Row],[Bifall]]/Tabell117211[[#This Row],[Totalt]]</f>
        <v>0.2857142857142857</v>
      </c>
    </row>
    <row r="31" spans="1:7" ht="15" customHeight="1">
      <c r="A31" s="41" t="s">
        <v>187</v>
      </c>
      <c r="B31" s="50">
        <v>0</v>
      </c>
      <c r="C31" s="50">
        <v>0</v>
      </c>
      <c r="D31" s="51">
        <v>5</v>
      </c>
      <c r="E31" s="52">
        <v>5</v>
      </c>
      <c r="F31" s="52">
        <v>288</v>
      </c>
      <c r="G31" s="56">
        <f>Tabell117211[[#This Row],[Bifall]]/Tabell117211[[#This Row],[Totalt]]</f>
        <v>0</v>
      </c>
    </row>
    <row r="32" spans="1:7" ht="15" customHeight="1">
      <c r="A32" s="41" t="s">
        <v>189</v>
      </c>
      <c r="B32" s="50">
        <v>1</v>
      </c>
      <c r="C32" s="50">
        <v>1</v>
      </c>
      <c r="D32" s="51">
        <v>6</v>
      </c>
      <c r="E32" s="52">
        <v>8</v>
      </c>
      <c r="F32" s="52">
        <v>306</v>
      </c>
      <c r="G32" s="56">
        <f>Tabell117211[[#This Row],[Bifall]]/Tabell117211[[#This Row],[Totalt]]</f>
        <v>0.125</v>
      </c>
    </row>
    <row r="33" spans="1:7" ht="15" customHeight="1">
      <c r="A33" s="41" t="s">
        <v>0</v>
      </c>
      <c r="B33" s="50">
        <v>32767</v>
      </c>
      <c r="C33" s="50">
        <v>14</v>
      </c>
      <c r="D33" s="51">
        <v>811</v>
      </c>
      <c r="E33" s="52">
        <v>33592</v>
      </c>
      <c r="F33" s="52">
        <v>51</v>
      </c>
      <c r="G33" s="56">
        <f>Tabell117211[[#This Row],[Bifall]]/Tabell117211[[#This Row],[Totalt]]</f>
        <v>0.97544058109073584</v>
      </c>
    </row>
  </sheetData>
  <pageMargins left="0.05" right="0.05" top="0.5" bottom="0.5" header="0" footer="0"/>
  <pageSetup paperSize="9" orientation="portrait" horizontalDpi="300" verticalDpi="30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4" width="10.7109375" style="3" customWidth="1"/>
    <col min="5" max="5" width="12.140625" style="3" customWidth="1"/>
    <col min="6" max="8" width="10.7109375" style="3" customWidth="1"/>
    <col min="9" max="9" width="12.42578125" style="13" customWidth="1"/>
    <col min="10" max="10" width="11.42578125" style="2"/>
    <col min="11" max="11" width="28.5703125" style="2" bestFit="1" customWidth="1"/>
    <col min="12" max="16" width="12.85546875" style="2" customWidth="1"/>
    <col min="17" max="16384" width="11.42578125" style="2"/>
  </cols>
  <sheetData>
    <row r="1" spans="1:16" ht="15" customHeight="1">
      <c r="A1" s="1" t="s">
        <v>116</v>
      </c>
    </row>
    <row r="2" spans="1:16" ht="15" customHeight="1">
      <c r="A2" s="1"/>
    </row>
    <row r="3" spans="1:16" ht="15" customHeight="1">
      <c r="A3" s="1" t="s">
        <v>88</v>
      </c>
      <c r="K3" s="2" t="s">
        <v>89</v>
      </c>
    </row>
    <row r="4" spans="1:16" ht="39" customHeight="1">
      <c r="A4" s="22" t="s">
        <v>74</v>
      </c>
      <c r="B4" s="23" t="s">
        <v>75</v>
      </c>
      <c r="C4" s="23" t="s">
        <v>76</v>
      </c>
      <c r="D4" s="24" t="s">
        <v>109</v>
      </c>
      <c r="E4" s="24" t="s">
        <v>111</v>
      </c>
      <c r="F4" s="23" t="s">
        <v>79</v>
      </c>
      <c r="G4" s="23" t="s">
        <v>72</v>
      </c>
      <c r="H4" s="23" t="s">
        <v>0</v>
      </c>
      <c r="I4" s="25" t="s">
        <v>110</v>
      </c>
      <c r="K4" s="22" t="s">
        <v>74</v>
      </c>
      <c r="L4" s="23" t="s">
        <v>75</v>
      </c>
      <c r="M4" s="23" t="s">
        <v>76</v>
      </c>
      <c r="N4" s="23" t="s">
        <v>72</v>
      </c>
      <c r="O4" s="23" t="s">
        <v>0</v>
      </c>
      <c r="P4" s="25" t="s">
        <v>113</v>
      </c>
    </row>
    <row r="5" spans="1:16" ht="15" customHeight="1">
      <c r="A5" s="12" t="s">
        <v>1</v>
      </c>
      <c r="B5" s="9">
        <v>1215</v>
      </c>
      <c r="C5" s="9">
        <v>706</v>
      </c>
      <c r="D5" s="9">
        <v>35</v>
      </c>
      <c r="E5" s="9">
        <v>89</v>
      </c>
      <c r="F5" s="9">
        <v>0</v>
      </c>
      <c r="G5" s="9">
        <v>202</v>
      </c>
      <c r="H5" s="9">
        <v>2247</v>
      </c>
      <c r="I5" s="10">
        <f>IFERROR(Tabell312[[#This Row],[Bifall]]/Tabell312[[#This Row],[Totalt]],0)</f>
        <v>0.54072096128170899</v>
      </c>
      <c r="K5" s="12" t="s">
        <v>1</v>
      </c>
      <c r="L5" s="9">
        <v>0</v>
      </c>
      <c r="M5" s="9">
        <v>0</v>
      </c>
      <c r="N5" s="9">
        <v>1</v>
      </c>
      <c r="O5" s="9">
        <v>1</v>
      </c>
      <c r="P5" s="10">
        <f>IFERROR(Tabell31210[[#This Row],[Bifall]]/Tabell31210[[#This Row],[Totalt]],0)</f>
        <v>0</v>
      </c>
    </row>
    <row r="6" spans="1:16" ht="15" customHeight="1">
      <c r="A6" s="11" t="s">
        <v>2</v>
      </c>
      <c r="B6" s="16">
        <v>1</v>
      </c>
      <c r="C6" s="16">
        <v>42</v>
      </c>
      <c r="D6" s="16">
        <v>0</v>
      </c>
      <c r="E6" s="16">
        <v>0</v>
      </c>
      <c r="F6" s="16">
        <v>53</v>
      </c>
      <c r="G6" s="16">
        <v>36</v>
      </c>
      <c r="H6" s="16">
        <v>132</v>
      </c>
      <c r="I6" s="14">
        <f>IFERROR(Tabell312[[#This Row],[Bifall]]/Tabell312[[#This Row],[Totalt]],0)</f>
        <v>7.575757575757576E-3</v>
      </c>
      <c r="K6" s="11" t="s">
        <v>3</v>
      </c>
      <c r="L6" s="16">
        <v>0</v>
      </c>
      <c r="M6" s="16">
        <v>0</v>
      </c>
      <c r="N6" s="16">
        <v>2</v>
      </c>
      <c r="O6" s="16">
        <v>2</v>
      </c>
      <c r="P6" s="14">
        <f>IFERROR(Tabell31210[[#This Row],[Bifall]]/Tabell31210[[#This Row],[Totalt]],0)</f>
        <v>0</v>
      </c>
    </row>
    <row r="7" spans="1:16" ht="15" customHeight="1">
      <c r="A7" s="11" t="s">
        <v>3</v>
      </c>
      <c r="B7" s="16">
        <v>0</v>
      </c>
      <c r="C7" s="16">
        <v>27</v>
      </c>
      <c r="D7" s="16">
        <v>0</v>
      </c>
      <c r="E7" s="16">
        <v>19</v>
      </c>
      <c r="F7" s="16">
        <v>0</v>
      </c>
      <c r="G7" s="16">
        <v>29</v>
      </c>
      <c r="H7" s="16">
        <v>75</v>
      </c>
      <c r="I7" s="14">
        <f>IFERROR(Tabell312[[#This Row],[Bifall]]/Tabell312[[#This Row],[Totalt]],0)</f>
        <v>0</v>
      </c>
      <c r="K7" s="11" t="s">
        <v>4</v>
      </c>
      <c r="L7" s="16">
        <v>6</v>
      </c>
      <c r="M7" s="16">
        <v>0</v>
      </c>
      <c r="N7" s="16">
        <v>2</v>
      </c>
      <c r="O7" s="16">
        <v>8</v>
      </c>
      <c r="P7" s="14">
        <f>IFERROR(Tabell31210[[#This Row],[Bifall]]/Tabell31210[[#This Row],[Totalt]],0)</f>
        <v>0.75</v>
      </c>
    </row>
    <row r="8" spans="1:16" ht="15" customHeight="1">
      <c r="A8" s="11" t="s">
        <v>91</v>
      </c>
      <c r="B8" s="16">
        <v>2</v>
      </c>
      <c r="C8" s="16">
        <v>1</v>
      </c>
      <c r="D8" s="16">
        <v>1</v>
      </c>
      <c r="E8" s="16">
        <v>1</v>
      </c>
      <c r="F8" s="16">
        <v>0</v>
      </c>
      <c r="G8" s="16">
        <v>2</v>
      </c>
      <c r="H8" s="16">
        <v>7</v>
      </c>
      <c r="I8" s="14">
        <f>IFERROR(Tabell312[[#This Row],[Bifall]]/Tabell312[[#This Row],[Totalt]],0)</f>
        <v>0.2857142857142857</v>
      </c>
      <c r="K8" s="11" t="s">
        <v>5</v>
      </c>
      <c r="L8" s="16">
        <v>4</v>
      </c>
      <c r="M8" s="16">
        <v>0</v>
      </c>
      <c r="N8" s="16">
        <v>4</v>
      </c>
      <c r="O8" s="16">
        <v>8</v>
      </c>
      <c r="P8" s="14">
        <f>IFERROR(Tabell31210[[#This Row],[Bifall]]/Tabell31210[[#This Row],[Totalt]],0)</f>
        <v>0.5</v>
      </c>
    </row>
    <row r="9" spans="1:16" ht="15" customHeight="1">
      <c r="A9" s="11" t="s">
        <v>147</v>
      </c>
      <c r="B9" s="16">
        <v>0</v>
      </c>
      <c r="C9" s="16">
        <v>8</v>
      </c>
      <c r="D9" s="16">
        <v>0</v>
      </c>
      <c r="E9" s="16">
        <v>0</v>
      </c>
      <c r="F9" s="16">
        <v>0</v>
      </c>
      <c r="G9" s="16">
        <v>1</v>
      </c>
      <c r="H9" s="16">
        <v>9</v>
      </c>
      <c r="I9" s="14">
        <f>IFERROR(Tabell312[[#This Row],[Bifall]]/Tabell312[[#This Row],[Totalt]],0)</f>
        <v>0</v>
      </c>
      <c r="K9" s="11" t="s">
        <v>7</v>
      </c>
      <c r="L9" s="16">
        <v>3</v>
      </c>
      <c r="M9" s="16">
        <v>1</v>
      </c>
      <c r="N9" s="16">
        <v>1</v>
      </c>
      <c r="O9" s="16">
        <v>5</v>
      </c>
      <c r="P9" s="14">
        <f>IFERROR(Tabell31210[[#This Row],[Bifall]]/Tabell31210[[#This Row],[Totalt]],0)</f>
        <v>0.6</v>
      </c>
    </row>
    <row r="10" spans="1:16" ht="15" customHeight="1">
      <c r="A10" s="11" t="s">
        <v>4</v>
      </c>
      <c r="B10" s="16">
        <v>1</v>
      </c>
      <c r="C10" s="16">
        <v>141</v>
      </c>
      <c r="D10" s="16">
        <v>0</v>
      </c>
      <c r="E10" s="16">
        <v>1</v>
      </c>
      <c r="F10" s="16">
        <v>1</v>
      </c>
      <c r="G10" s="16">
        <v>17</v>
      </c>
      <c r="H10" s="16">
        <v>161</v>
      </c>
      <c r="I10" s="14">
        <f>IFERROR(Tabell312[[#This Row],[Bifall]]/Tabell312[[#This Row],[Totalt]],0)</f>
        <v>6.2111801242236021E-3</v>
      </c>
      <c r="K10" s="11" t="s">
        <v>12</v>
      </c>
      <c r="L10" s="16">
        <v>1</v>
      </c>
      <c r="M10" s="16">
        <v>0</v>
      </c>
      <c r="N10" s="16">
        <v>0</v>
      </c>
      <c r="O10" s="16">
        <v>1</v>
      </c>
      <c r="P10" s="14">
        <f>IFERROR(Tabell31210[[#This Row],[Bifall]]/Tabell31210[[#This Row],[Totalt]],0)</f>
        <v>1</v>
      </c>
    </row>
    <row r="11" spans="1:16" ht="15" customHeight="1">
      <c r="A11" s="11" t="s">
        <v>142</v>
      </c>
      <c r="B11" s="16">
        <v>0</v>
      </c>
      <c r="C11" s="16">
        <v>1</v>
      </c>
      <c r="D11" s="16">
        <v>0</v>
      </c>
      <c r="E11" s="16">
        <v>0</v>
      </c>
      <c r="F11" s="16">
        <v>0</v>
      </c>
      <c r="G11" s="16">
        <v>0</v>
      </c>
      <c r="H11" s="16">
        <v>1</v>
      </c>
      <c r="I11" s="14">
        <f>IFERROR(Tabell312[[#This Row],[Bifall]]/Tabell312[[#This Row],[Totalt]],0)</f>
        <v>0</v>
      </c>
      <c r="K11" s="11" t="s">
        <v>15</v>
      </c>
      <c r="L11" s="16">
        <v>0</v>
      </c>
      <c r="M11" s="16">
        <v>1</v>
      </c>
      <c r="N11" s="16">
        <v>0</v>
      </c>
      <c r="O11" s="16">
        <v>1</v>
      </c>
      <c r="P11" s="14">
        <f>IFERROR(Tabell31210[[#This Row],[Bifall]]/Tabell31210[[#This Row],[Totalt]],0)</f>
        <v>0</v>
      </c>
    </row>
    <row r="12" spans="1:16" ht="15" customHeight="1">
      <c r="A12" s="11" t="s">
        <v>5</v>
      </c>
      <c r="B12" s="16">
        <v>15</v>
      </c>
      <c r="C12" s="16">
        <v>161</v>
      </c>
      <c r="D12" s="16">
        <v>0</v>
      </c>
      <c r="E12" s="16">
        <v>46</v>
      </c>
      <c r="F12" s="16">
        <v>1</v>
      </c>
      <c r="G12" s="16">
        <v>32</v>
      </c>
      <c r="H12" s="16">
        <v>255</v>
      </c>
      <c r="I12" s="14">
        <f>IFERROR(Tabell312[[#This Row],[Bifall]]/Tabell312[[#This Row],[Totalt]],0)</f>
        <v>5.8823529411764705E-2</v>
      </c>
      <c r="K12" s="11" t="s">
        <v>21</v>
      </c>
      <c r="L12" s="16">
        <v>4</v>
      </c>
      <c r="M12" s="16">
        <v>2</v>
      </c>
      <c r="N12" s="16">
        <v>3</v>
      </c>
      <c r="O12" s="16">
        <v>9</v>
      </c>
      <c r="P12" s="14">
        <f>IFERROR(Tabell31210[[#This Row],[Bifall]]/Tabell31210[[#This Row],[Totalt]],0)</f>
        <v>0.44444444444444442</v>
      </c>
    </row>
    <row r="13" spans="1:16" ht="15" customHeight="1">
      <c r="A13" s="11" t="s">
        <v>155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1</v>
      </c>
      <c r="H13" s="16">
        <v>1</v>
      </c>
      <c r="I13" s="14">
        <f>IFERROR(Tabell312[[#This Row],[Bifall]]/Tabell312[[#This Row],[Totalt]],0)</f>
        <v>0</v>
      </c>
      <c r="K13" s="11" t="s">
        <v>25</v>
      </c>
      <c r="L13" s="16">
        <v>0</v>
      </c>
      <c r="M13" s="16">
        <v>1</v>
      </c>
      <c r="N13" s="16">
        <v>1</v>
      </c>
      <c r="O13" s="16">
        <v>2</v>
      </c>
      <c r="P13" s="14">
        <f>IFERROR(Tabell31210[[#This Row],[Bifall]]/Tabell31210[[#This Row],[Totalt]],0)</f>
        <v>0</v>
      </c>
    </row>
    <row r="14" spans="1:16" ht="15" customHeight="1">
      <c r="A14" s="11" t="s">
        <v>6</v>
      </c>
      <c r="B14" s="16">
        <v>8</v>
      </c>
      <c r="C14" s="16">
        <v>58</v>
      </c>
      <c r="D14" s="16">
        <v>0</v>
      </c>
      <c r="E14" s="16">
        <v>8</v>
      </c>
      <c r="F14" s="16">
        <v>0</v>
      </c>
      <c r="G14" s="16">
        <v>10</v>
      </c>
      <c r="H14" s="16">
        <v>84</v>
      </c>
      <c r="I14" s="14">
        <f>IFERROR(Tabell312[[#This Row],[Bifall]]/Tabell312[[#This Row],[Totalt]],0)</f>
        <v>9.5238095238095233E-2</v>
      </c>
      <c r="K14" s="11" t="s">
        <v>26</v>
      </c>
      <c r="L14" s="16">
        <v>0</v>
      </c>
      <c r="M14" s="16">
        <v>0</v>
      </c>
      <c r="N14" s="16">
        <v>4</v>
      </c>
      <c r="O14" s="16">
        <v>4</v>
      </c>
      <c r="P14" s="14">
        <f>IFERROR(Tabell31210[[#This Row],[Bifall]]/Tabell31210[[#This Row],[Totalt]],0)</f>
        <v>0</v>
      </c>
    </row>
    <row r="15" spans="1:16" ht="15" customHeight="1">
      <c r="A15" s="11" t="s">
        <v>7</v>
      </c>
      <c r="B15" s="16">
        <v>5</v>
      </c>
      <c r="C15" s="16">
        <v>53</v>
      </c>
      <c r="D15" s="16">
        <v>2</v>
      </c>
      <c r="E15" s="16">
        <v>32</v>
      </c>
      <c r="F15" s="16">
        <v>0</v>
      </c>
      <c r="G15" s="16">
        <v>19</v>
      </c>
      <c r="H15" s="16">
        <v>111</v>
      </c>
      <c r="I15" s="14">
        <f>IFERROR(Tabell312[[#This Row],[Bifall]]/Tabell312[[#This Row],[Totalt]],0)</f>
        <v>4.5045045045045043E-2</v>
      </c>
      <c r="K15" s="11" t="s">
        <v>28</v>
      </c>
      <c r="L15" s="16">
        <v>0</v>
      </c>
      <c r="M15" s="16">
        <v>1</v>
      </c>
      <c r="N15" s="16">
        <v>1</v>
      </c>
      <c r="O15" s="16">
        <v>2</v>
      </c>
      <c r="P15" s="14">
        <f>IFERROR(Tabell31210[[#This Row],[Bifall]]/Tabell31210[[#This Row],[Totalt]],0)</f>
        <v>0</v>
      </c>
    </row>
    <row r="16" spans="1:16" ht="15" customHeight="1">
      <c r="A16" s="11" t="s">
        <v>167</v>
      </c>
      <c r="B16" s="16">
        <v>0</v>
      </c>
      <c r="C16" s="16">
        <v>1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4">
        <f>IFERROR(Tabell312[[#This Row],[Bifall]]/Tabell312[[#This Row],[Totalt]],0)</f>
        <v>0</v>
      </c>
      <c r="K16" s="11" t="s">
        <v>95</v>
      </c>
      <c r="L16" s="16">
        <v>1</v>
      </c>
      <c r="M16" s="16">
        <v>0</v>
      </c>
      <c r="N16" s="16">
        <v>1</v>
      </c>
      <c r="O16" s="16">
        <v>2</v>
      </c>
      <c r="P16" s="14">
        <f>IFERROR(Tabell31210[[#This Row],[Bifall]]/Tabell31210[[#This Row],[Totalt]],0)</f>
        <v>0.5</v>
      </c>
    </row>
    <row r="17" spans="1:16" ht="15" customHeight="1">
      <c r="A17" s="11" t="s">
        <v>8</v>
      </c>
      <c r="B17" s="16">
        <v>2</v>
      </c>
      <c r="C17" s="16">
        <v>13</v>
      </c>
      <c r="D17" s="16">
        <v>0</v>
      </c>
      <c r="E17" s="16">
        <v>0</v>
      </c>
      <c r="F17" s="16">
        <v>0</v>
      </c>
      <c r="G17" s="16">
        <v>1</v>
      </c>
      <c r="H17" s="16">
        <v>16</v>
      </c>
      <c r="I17" s="14">
        <f>IFERROR(Tabell312[[#This Row],[Bifall]]/Tabell312[[#This Row],[Totalt]],0)</f>
        <v>0.125</v>
      </c>
      <c r="K17" s="11" t="s">
        <v>86</v>
      </c>
      <c r="L17" s="16">
        <v>0</v>
      </c>
      <c r="M17" s="16">
        <v>0</v>
      </c>
      <c r="N17" s="16">
        <v>1</v>
      </c>
      <c r="O17" s="16">
        <v>1</v>
      </c>
      <c r="P17" s="14">
        <f>IFERROR(Tabell31210[[#This Row],[Bifall]]/Tabell31210[[#This Row],[Totalt]],0)</f>
        <v>0</v>
      </c>
    </row>
    <row r="18" spans="1:16" ht="15" customHeight="1">
      <c r="A18" s="11" t="s">
        <v>9</v>
      </c>
      <c r="B18" s="16">
        <v>0</v>
      </c>
      <c r="C18" s="16">
        <v>19</v>
      </c>
      <c r="D18" s="16">
        <v>0</v>
      </c>
      <c r="E18" s="16">
        <v>0</v>
      </c>
      <c r="F18" s="16">
        <v>15</v>
      </c>
      <c r="G18" s="16">
        <v>4</v>
      </c>
      <c r="H18" s="16">
        <v>38</v>
      </c>
      <c r="I18" s="14">
        <f>IFERROR(Tabell312[[#This Row],[Bifall]]/Tabell312[[#This Row],[Totalt]],0)</f>
        <v>0</v>
      </c>
      <c r="K18" s="11" t="s">
        <v>31</v>
      </c>
      <c r="L18" s="16">
        <v>0</v>
      </c>
      <c r="M18" s="16">
        <v>0</v>
      </c>
      <c r="N18" s="16">
        <v>1</v>
      </c>
      <c r="O18" s="16">
        <v>1</v>
      </c>
      <c r="P18" s="14">
        <f>IFERROR(Tabell31210[[#This Row],[Bifall]]/Tabell31210[[#This Row],[Totalt]],0)</f>
        <v>0</v>
      </c>
    </row>
    <row r="19" spans="1:16" ht="15" customHeight="1">
      <c r="A19" s="11" t="s">
        <v>129</v>
      </c>
      <c r="B19" s="16">
        <v>0</v>
      </c>
      <c r="C19" s="16">
        <v>7</v>
      </c>
      <c r="D19" s="16">
        <v>0</v>
      </c>
      <c r="E19" s="16">
        <v>0</v>
      </c>
      <c r="F19" s="16">
        <v>0</v>
      </c>
      <c r="G19" s="16">
        <v>1</v>
      </c>
      <c r="H19" s="16">
        <v>8</v>
      </c>
      <c r="I19" s="14">
        <f>IFERROR(Tabell312[[#This Row],[Bifall]]/Tabell312[[#This Row],[Totalt]],0)</f>
        <v>0</v>
      </c>
      <c r="K19" s="11" t="s">
        <v>34</v>
      </c>
      <c r="L19" s="16">
        <v>0</v>
      </c>
      <c r="M19" s="16">
        <v>0</v>
      </c>
      <c r="N19" s="16">
        <v>1</v>
      </c>
      <c r="O19" s="16">
        <v>1</v>
      </c>
      <c r="P19" s="14">
        <f>IFERROR(Tabell31210[[#This Row],[Bifall]]/Tabell31210[[#This Row],[Totalt]],0)</f>
        <v>0</v>
      </c>
    </row>
    <row r="20" spans="1:16" ht="15" customHeight="1">
      <c r="A20" s="11" t="s">
        <v>130</v>
      </c>
      <c r="B20" s="16">
        <v>1</v>
      </c>
      <c r="C20" s="16">
        <v>10</v>
      </c>
      <c r="D20" s="16">
        <v>0</v>
      </c>
      <c r="E20" s="16">
        <v>2</v>
      </c>
      <c r="F20" s="16">
        <v>1</v>
      </c>
      <c r="G20" s="16">
        <v>1</v>
      </c>
      <c r="H20" s="16">
        <v>15</v>
      </c>
      <c r="I20" s="14">
        <f>IFERROR(Tabell312[[#This Row],[Bifall]]/Tabell312[[#This Row],[Totalt]],0)</f>
        <v>6.6666666666666666E-2</v>
      </c>
      <c r="K20" s="11" t="s">
        <v>35</v>
      </c>
      <c r="L20" s="16">
        <v>0</v>
      </c>
      <c r="M20" s="16">
        <v>0</v>
      </c>
      <c r="N20" s="16">
        <v>1</v>
      </c>
      <c r="O20" s="16">
        <v>1</v>
      </c>
      <c r="P20" s="14">
        <f>IFERROR(Tabell31210[[#This Row],[Bifall]]/Tabell31210[[#This Row],[Totalt]],0)</f>
        <v>0</v>
      </c>
    </row>
    <row r="21" spans="1:16" ht="15" customHeight="1">
      <c r="A21" s="11" t="s">
        <v>104</v>
      </c>
      <c r="B21" s="16">
        <v>0</v>
      </c>
      <c r="C21" s="16">
        <v>2</v>
      </c>
      <c r="D21" s="16">
        <v>0</v>
      </c>
      <c r="E21" s="16">
        <v>0</v>
      </c>
      <c r="F21" s="16">
        <v>0</v>
      </c>
      <c r="G21" s="16">
        <v>0</v>
      </c>
      <c r="H21" s="16">
        <v>2</v>
      </c>
      <c r="I21" s="14">
        <f>IFERROR(Tabell312[[#This Row],[Bifall]]/Tabell312[[#This Row],[Totalt]],0)</f>
        <v>0</v>
      </c>
      <c r="K21" s="11" t="s">
        <v>36</v>
      </c>
      <c r="L21" s="16">
        <v>1</v>
      </c>
      <c r="M21" s="16">
        <v>0</v>
      </c>
      <c r="N21" s="16">
        <v>2</v>
      </c>
      <c r="O21" s="16">
        <v>3</v>
      </c>
      <c r="P21" s="14">
        <f>IFERROR(Tabell31210[[#This Row],[Bifall]]/Tabell31210[[#This Row],[Totalt]],0)</f>
        <v>0.33333333333333331</v>
      </c>
    </row>
    <row r="22" spans="1:16" ht="15" customHeight="1">
      <c r="A22" s="11" t="s">
        <v>124</v>
      </c>
      <c r="B22" s="16">
        <v>0</v>
      </c>
      <c r="C22" s="16">
        <v>1</v>
      </c>
      <c r="D22" s="16">
        <v>0</v>
      </c>
      <c r="E22" s="16">
        <v>0</v>
      </c>
      <c r="F22" s="16">
        <v>0</v>
      </c>
      <c r="G22" s="16">
        <v>0</v>
      </c>
      <c r="H22" s="16">
        <v>1</v>
      </c>
      <c r="I22" s="14">
        <f>IFERROR(Tabell312[[#This Row],[Bifall]]/Tabell312[[#This Row],[Totalt]],0)</f>
        <v>0</v>
      </c>
      <c r="K22" s="21" t="s">
        <v>87</v>
      </c>
      <c r="L22" s="37">
        <v>4</v>
      </c>
      <c r="M22" s="37">
        <v>0</v>
      </c>
      <c r="N22" s="37">
        <v>1</v>
      </c>
      <c r="O22" s="37">
        <v>5</v>
      </c>
      <c r="P22" s="26">
        <f>IFERROR(Tabell31210[[#This Row],[Bifall]]/Tabell31210[[#This Row],[Totalt]],0)</f>
        <v>0.8</v>
      </c>
    </row>
    <row r="23" spans="1:16" ht="15" customHeight="1">
      <c r="A23" s="11" t="s">
        <v>10</v>
      </c>
      <c r="B23" s="16">
        <v>7</v>
      </c>
      <c r="C23" s="16">
        <v>30</v>
      </c>
      <c r="D23" s="16">
        <v>0</v>
      </c>
      <c r="E23" s="16">
        <v>4</v>
      </c>
      <c r="F23" s="16">
        <v>0</v>
      </c>
      <c r="G23" s="16">
        <v>1</v>
      </c>
      <c r="H23" s="16">
        <v>42</v>
      </c>
      <c r="I23" s="14">
        <f>IFERROR(Tabell312[[#This Row],[Bifall]]/Tabell312[[#This Row],[Totalt]],0)</f>
        <v>0.16666666666666666</v>
      </c>
      <c r="K23" s="21" t="s">
        <v>40</v>
      </c>
      <c r="L23" s="37">
        <v>3</v>
      </c>
      <c r="M23" s="37">
        <v>0</v>
      </c>
      <c r="N23" s="37">
        <v>3</v>
      </c>
      <c r="O23" s="37">
        <v>6</v>
      </c>
      <c r="P23" s="26">
        <f>IFERROR(Tabell31210[[#This Row],[Bifall]]/Tabell31210[[#This Row],[Totalt]],0)</f>
        <v>0.5</v>
      </c>
    </row>
    <row r="24" spans="1:16" ht="15" customHeight="1">
      <c r="A24" s="11" t="s">
        <v>173</v>
      </c>
      <c r="B24" s="16">
        <v>0</v>
      </c>
      <c r="C24" s="16">
        <v>1</v>
      </c>
      <c r="D24" s="16">
        <v>0</v>
      </c>
      <c r="E24" s="16">
        <v>0</v>
      </c>
      <c r="F24" s="16">
        <v>0</v>
      </c>
      <c r="G24" s="16">
        <v>0</v>
      </c>
      <c r="H24" s="16">
        <v>1</v>
      </c>
      <c r="I24" s="14">
        <f>IFERROR(Tabell312[[#This Row],[Bifall]]/Tabell312[[#This Row],[Totalt]],0)</f>
        <v>0</v>
      </c>
      <c r="K24" s="21" t="s">
        <v>42</v>
      </c>
      <c r="L24" s="37">
        <v>7</v>
      </c>
      <c r="M24" s="37">
        <v>1</v>
      </c>
      <c r="N24" s="37">
        <v>4</v>
      </c>
      <c r="O24" s="37">
        <v>12</v>
      </c>
      <c r="P24" s="26">
        <f>IFERROR(Tabell31210[[#This Row],[Bifall]]/Tabell31210[[#This Row],[Totalt]],0)</f>
        <v>0.58333333333333337</v>
      </c>
    </row>
    <row r="25" spans="1:16" ht="15" customHeight="1">
      <c r="A25" s="11" t="s">
        <v>11</v>
      </c>
      <c r="B25" s="16">
        <v>1</v>
      </c>
      <c r="C25" s="16">
        <v>7</v>
      </c>
      <c r="D25" s="16">
        <v>0</v>
      </c>
      <c r="E25" s="16">
        <v>0</v>
      </c>
      <c r="F25" s="16">
        <v>12</v>
      </c>
      <c r="G25" s="16">
        <v>5</v>
      </c>
      <c r="H25" s="16">
        <v>25</v>
      </c>
      <c r="I25" s="14">
        <f>IFERROR(Tabell312[[#This Row],[Bifall]]/Tabell312[[#This Row],[Totalt]],0)</f>
        <v>0.04</v>
      </c>
      <c r="K25" s="21" t="s">
        <v>43</v>
      </c>
      <c r="L25" s="37">
        <v>1</v>
      </c>
      <c r="M25" s="37">
        <v>1</v>
      </c>
      <c r="N25" s="37">
        <v>3</v>
      </c>
      <c r="O25" s="37">
        <v>5</v>
      </c>
      <c r="P25" s="26">
        <f>IFERROR(Tabell31210[[#This Row],[Bifall]]/Tabell31210[[#This Row],[Totalt]],0)</f>
        <v>0.2</v>
      </c>
    </row>
    <row r="26" spans="1:16" ht="15" customHeight="1">
      <c r="A26" s="11" t="s">
        <v>12</v>
      </c>
      <c r="B26" s="16">
        <v>2</v>
      </c>
      <c r="C26" s="16">
        <v>484</v>
      </c>
      <c r="D26" s="16">
        <v>0</v>
      </c>
      <c r="E26" s="16">
        <v>6</v>
      </c>
      <c r="F26" s="16">
        <v>0</v>
      </c>
      <c r="G26" s="16">
        <v>46</v>
      </c>
      <c r="H26" s="16">
        <v>538</v>
      </c>
      <c r="I26" s="14">
        <f>IFERROR(Tabell312[[#This Row],[Bifall]]/Tabell312[[#This Row],[Totalt]],0)</f>
        <v>3.7174721189591076E-3</v>
      </c>
      <c r="K26" s="2" t="s">
        <v>44</v>
      </c>
      <c r="L26" s="20">
        <v>2</v>
      </c>
      <c r="M26" s="20">
        <v>0</v>
      </c>
      <c r="N26" s="20">
        <v>0</v>
      </c>
      <c r="O26" s="20">
        <v>2</v>
      </c>
      <c r="P26" s="13">
        <f>IFERROR(Tabell31210[[#This Row],[Bifall]]/Tabell31210[[#This Row],[Totalt]],0)</f>
        <v>1</v>
      </c>
    </row>
    <row r="27" spans="1:16" ht="15" customHeight="1">
      <c r="A27" s="11" t="s">
        <v>156</v>
      </c>
      <c r="B27" s="16">
        <v>0</v>
      </c>
      <c r="C27" s="16">
        <v>6</v>
      </c>
      <c r="D27" s="16">
        <v>0</v>
      </c>
      <c r="E27" s="16">
        <v>0</v>
      </c>
      <c r="F27" s="16">
        <v>0</v>
      </c>
      <c r="G27" s="16">
        <v>0</v>
      </c>
      <c r="H27" s="16">
        <v>6</v>
      </c>
      <c r="I27" s="14">
        <f>IFERROR(Tabell312[[#This Row],[Bifall]]/Tabell312[[#This Row],[Totalt]],0)</f>
        <v>0</v>
      </c>
      <c r="K27" s="2" t="s">
        <v>45</v>
      </c>
      <c r="L27" s="20">
        <v>0</v>
      </c>
      <c r="M27" s="20">
        <v>0</v>
      </c>
      <c r="N27" s="20">
        <v>1</v>
      </c>
      <c r="O27" s="20">
        <v>1</v>
      </c>
      <c r="P27" s="13">
        <f>IFERROR(Tabell31210[[#This Row],[Bifall]]/Tabell31210[[#This Row],[Totalt]],0)</f>
        <v>0</v>
      </c>
    </row>
    <row r="28" spans="1:16" ht="15" customHeight="1">
      <c r="A28" s="11" t="s">
        <v>13</v>
      </c>
      <c r="B28" s="16">
        <v>108</v>
      </c>
      <c r="C28" s="16">
        <v>30</v>
      </c>
      <c r="D28" s="16">
        <v>0</v>
      </c>
      <c r="E28" s="16">
        <v>19</v>
      </c>
      <c r="F28" s="16">
        <v>0</v>
      </c>
      <c r="G28" s="16">
        <v>10</v>
      </c>
      <c r="H28" s="16">
        <v>167</v>
      </c>
      <c r="I28" s="14">
        <f>IFERROR(Tabell312[[#This Row],[Bifall]]/Tabell312[[#This Row],[Totalt]],0)</f>
        <v>0.6467065868263473</v>
      </c>
      <c r="K28" s="2" t="s">
        <v>136</v>
      </c>
      <c r="L28" s="20">
        <v>0</v>
      </c>
      <c r="M28" s="20">
        <v>2</v>
      </c>
      <c r="N28" s="20">
        <v>1</v>
      </c>
      <c r="O28" s="20">
        <v>3</v>
      </c>
      <c r="P28" s="13">
        <f>IFERROR(Tabell31210[[#This Row],[Bifall]]/Tabell31210[[#This Row],[Totalt]],0)</f>
        <v>0</v>
      </c>
    </row>
    <row r="29" spans="1:16" ht="15" customHeight="1">
      <c r="A29" s="11" t="s">
        <v>14</v>
      </c>
      <c r="B29" s="16">
        <v>1</v>
      </c>
      <c r="C29" s="16">
        <v>9</v>
      </c>
      <c r="D29" s="16">
        <v>0</v>
      </c>
      <c r="E29" s="16">
        <v>0</v>
      </c>
      <c r="F29" s="16">
        <v>0</v>
      </c>
      <c r="G29" s="16">
        <v>0</v>
      </c>
      <c r="H29" s="16">
        <v>10</v>
      </c>
      <c r="I29" s="14">
        <f>IFERROR(Tabell312[[#This Row],[Bifall]]/Tabell312[[#This Row],[Totalt]],0)</f>
        <v>0.1</v>
      </c>
      <c r="K29" s="2" t="s">
        <v>47</v>
      </c>
      <c r="L29" s="20">
        <v>11</v>
      </c>
      <c r="M29" s="20">
        <v>10</v>
      </c>
      <c r="N29" s="20">
        <v>12</v>
      </c>
      <c r="O29" s="20">
        <v>33</v>
      </c>
      <c r="P29" s="13">
        <f>IFERROR(Tabell31210[[#This Row],[Bifall]]/Tabell31210[[#This Row],[Totalt]],0)</f>
        <v>0.33333333333333331</v>
      </c>
    </row>
    <row r="30" spans="1:16" ht="15" customHeight="1">
      <c r="A30" s="11" t="s">
        <v>157</v>
      </c>
      <c r="B30" s="16">
        <v>1</v>
      </c>
      <c r="C30" s="16">
        <v>2</v>
      </c>
      <c r="D30" s="16">
        <v>0</v>
      </c>
      <c r="E30" s="16">
        <v>0</v>
      </c>
      <c r="F30" s="16">
        <v>0</v>
      </c>
      <c r="G30" s="16">
        <v>1</v>
      </c>
      <c r="H30" s="16">
        <v>4</v>
      </c>
      <c r="I30" s="14">
        <f>IFERROR(Tabell312[[#This Row],[Bifall]]/Tabell312[[#This Row],[Totalt]],0)</f>
        <v>0.25</v>
      </c>
      <c r="K30" s="2" t="s">
        <v>54</v>
      </c>
      <c r="L30" s="20">
        <v>1</v>
      </c>
      <c r="M30" s="20">
        <v>0</v>
      </c>
      <c r="N30" s="20">
        <v>2</v>
      </c>
      <c r="O30" s="20">
        <v>3</v>
      </c>
      <c r="P30" s="13">
        <f>IFERROR(Tabell31210[[#This Row],[Bifall]]/Tabell31210[[#This Row],[Totalt]],0)</f>
        <v>0.33333333333333331</v>
      </c>
    </row>
    <row r="31" spans="1:16" ht="15" customHeight="1">
      <c r="A31" s="11" t="s">
        <v>83</v>
      </c>
      <c r="B31" s="16">
        <v>6</v>
      </c>
      <c r="C31" s="16">
        <v>7</v>
      </c>
      <c r="D31" s="16">
        <v>0</v>
      </c>
      <c r="E31" s="16">
        <v>5</v>
      </c>
      <c r="F31" s="16">
        <v>0</v>
      </c>
      <c r="G31" s="16">
        <v>0</v>
      </c>
      <c r="H31" s="16">
        <v>18</v>
      </c>
      <c r="I31" s="14">
        <f>IFERROR(Tabell312[[#This Row],[Bifall]]/Tabell312[[#This Row],[Totalt]],0)</f>
        <v>0.33333333333333331</v>
      </c>
      <c r="K31" s="2" t="s">
        <v>170</v>
      </c>
      <c r="L31" s="20">
        <v>0</v>
      </c>
      <c r="M31" s="20">
        <v>0</v>
      </c>
      <c r="N31" s="20">
        <v>1</v>
      </c>
      <c r="O31" s="20">
        <v>1</v>
      </c>
      <c r="P31" s="13">
        <f>IFERROR(Tabell31210[[#This Row],[Bifall]]/Tabell31210[[#This Row],[Totalt]],0)</f>
        <v>0</v>
      </c>
    </row>
    <row r="32" spans="1:16" ht="15" customHeight="1">
      <c r="A32" s="11" t="s">
        <v>15</v>
      </c>
      <c r="B32" s="16">
        <v>15</v>
      </c>
      <c r="C32" s="16">
        <v>80</v>
      </c>
      <c r="D32" s="16">
        <v>0</v>
      </c>
      <c r="E32" s="16">
        <v>9</v>
      </c>
      <c r="F32" s="16">
        <v>5</v>
      </c>
      <c r="G32" s="16">
        <v>21</v>
      </c>
      <c r="H32" s="16">
        <v>130</v>
      </c>
      <c r="I32" s="14">
        <f>IFERROR(Tabell312[[#This Row],[Bifall]]/Tabell312[[#This Row],[Totalt]],0)</f>
        <v>0.11538461538461539</v>
      </c>
      <c r="K32" s="41" t="s">
        <v>56</v>
      </c>
      <c r="L32" s="42">
        <v>2</v>
      </c>
      <c r="M32" s="42">
        <v>0</v>
      </c>
      <c r="N32" s="42">
        <v>1</v>
      </c>
      <c r="O32" s="42">
        <v>3</v>
      </c>
      <c r="P32" s="43">
        <f>IFERROR(Tabell31210[[#This Row],[Bifall]]/Tabell31210[[#This Row],[Totalt]],0)</f>
        <v>0.66666666666666663</v>
      </c>
    </row>
    <row r="33" spans="1:16" ht="15" customHeight="1">
      <c r="A33" s="11" t="s">
        <v>181</v>
      </c>
      <c r="B33" s="16">
        <v>1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1</v>
      </c>
      <c r="I33" s="14">
        <f>IFERROR(Tabell312[[#This Row],[Bifall]]/Tabell312[[#This Row],[Totalt]],0)</f>
        <v>1</v>
      </c>
      <c r="K33" s="41" t="s">
        <v>57</v>
      </c>
      <c r="L33" s="42">
        <v>0</v>
      </c>
      <c r="M33" s="42">
        <v>0</v>
      </c>
      <c r="N33" s="42">
        <v>2</v>
      </c>
      <c r="O33" s="42">
        <v>2</v>
      </c>
      <c r="P33" s="43">
        <f>IFERROR(Tabell31210[[#This Row],[Bifall]]/Tabell31210[[#This Row],[Totalt]],0)</f>
        <v>0</v>
      </c>
    </row>
    <row r="34" spans="1:16" ht="15" customHeight="1">
      <c r="A34" s="11" t="s">
        <v>16</v>
      </c>
      <c r="B34" s="16">
        <v>8</v>
      </c>
      <c r="C34" s="16">
        <v>125</v>
      </c>
      <c r="D34" s="16">
        <v>0</v>
      </c>
      <c r="E34" s="16">
        <v>0</v>
      </c>
      <c r="F34" s="16">
        <v>0</v>
      </c>
      <c r="G34" s="16">
        <v>5</v>
      </c>
      <c r="H34" s="16">
        <v>138</v>
      </c>
      <c r="I34" s="14">
        <f>IFERROR(Tabell312[[#This Row],[Bifall]]/Tabell312[[#This Row],[Totalt]],0)</f>
        <v>5.7971014492753624E-2</v>
      </c>
      <c r="K34" s="41" t="s">
        <v>61</v>
      </c>
      <c r="L34" s="42">
        <v>5</v>
      </c>
      <c r="M34" s="42">
        <v>0</v>
      </c>
      <c r="N34" s="42">
        <v>1</v>
      </c>
      <c r="O34" s="42">
        <v>6</v>
      </c>
      <c r="P34" s="43">
        <f>IFERROR(Tabell31210[[#This Row],[Bifall]]/Tabell31210[[#This Row],[Totalt]],0)</f>
        <v>0.83333333333333337</v>
      </c>
    </row>
    <row r="35" spans="1:16" ht="15" customHeight="1">
      <c r="A35" s="11" t="s">
        <v>17</v>
      </c>
      <c r="B35" s="16">
        <v>3</v>
      </c>
      <c r="C35" s="16">
        <v>6</v>
      </c>
      <c r="D35" s="16">
        <v>0</v>
      </c>
      <c r="E35" s="16">
        <v>3</v>
      </c>
      <c r="F35" s="16">
        <v>0</v>
      </c>
      <c r="G35" s="16">
        <v>2</v>
      </c>
      <c r="H35" s="16">
        <v>14</v>
      </c>
      <c r="I35" s="14">
        <f>IFERROR(Tabell312[[#This Row],[Bifall]]/Tabell312[[#This Row],[Totalt]],0)</f>
        <v>0.21428571428571427</v>
      </c>
      <c r="K35" s="41" t="s">
        <v>65</v>
      </c>
      <c r="L35" s="42">
        <v>10851</v>
      </c>
      <c r="M35" s="42">
        <v>59</v>
      </c>
      <c r="N35" s="42">
        <v>807</v>
      </c>
      <c r="O35" s="42">
        <v>11717</v>
      </c>
      <c r="P35" s="43">
        <f>IFERROR(Tabell31210[[#This Row],[Bifall]]/Tabell31210[[#This Row],[Totalt]],0)</f>
        <v>0.92609029615089189</v>
      </c>
    </row>
    <row r="36" spans="1:16" ht="15" customHeight="1">
      <c r="A36" s="11" t="s">
        <v>18</v>
      </c>
      <c r="B36" s="16">
        <v>275</v>
      </c>
      <c r="C36" s="16">
        <v>60</v>
      </c>
      <c r="D36" s="16">
        <v>21</v>
      </c>
      <c r="E36" s="16">
        <v>33</v>
      </c>
      <c r="F36" s="16">
        <v>0</v>
      </c>
      <c r="G36" s="16">
        <v>93</v>
      </c>
      <c r="H36" s="16">
        <v>482</v>
      </c>
      <c r="I36" s="14">
        <f>IFERROR(Tabell312[[#This Row],[Bifall]]/Tabell312[[#This Row],[Totalt]],0)</f>
        <v>0.5705394190871369</v>
      </c>
      <c r="K36" s="41" t="s">
        <v>67</v>
      </c>
      <c r="L36" s="42">
        <v>3</v>
      </c>
      <c r="M36" s="42">
        <v>0</v>
      </c>
      <c r="N36" s="42">
        <v>1</v>
      </c>
      <c r="O36" s="42">
        <v>4</v>
      </c>
      <c r="P36" s="43">
        <f>IFERROR(Tabell31210[[#This Row],[Bifall]]/Tabell31210[[#This Row],[Totalt]],0)</f>
        <v>0.75</v>
      </c>
    </row>
    <row r="37" spans="1:16" ht="15" customHeight="1">
      <c r="A37" s="11" t="s">
        <v>158</v>
      </c>
      <c r="B37" s="16">
        <v>0</v>
      </c>
      <c r="C37" s="16">
        <v>1</v>
      </c>
      <c r="D37" s="16">
        <v>0</v>
      </c>
      <c r="E37" s="16">
        <v>0</v>
      </c>
      <c r="F37" s="16">
        <v>0</v>
      </c>
      <c r="G37" s="16">
        <v>0</v>
      </c>
      <c r="H37" s="16">
        <v>1</v>
      </c>
      <c r="I37" s="14">
        <f>IFERROR(Tabell312[[#This Row],[Bifall]]/Tabell312[[#This Row],[Totalt]],0)</f>
        <v>0</v>
      </c>
      <c r="K37" s="41" t="s">
        <v>68</v>
      </c>
      <c r="L37" s="42">
        <v>2</v>
      </c>
      <c r="M37" s="42">
        <v>4</v>
      </c>
      <c r="N37" s="42">
        <v>1</v>
      </c>
      <c r="O37" s="42">
        <v>7</v>
      </c>
      <c r="P37" s="43">
        <f>IFERROR(Tabell31210[[#This Row],[Bifall]]/Tabell31210[[#This Row],[Totalt]],0)</f>
        <v>0.2857142857142857</v>
      </c>
    </row>
    <row r="38" spans="1:16" ht="15" customHeight="1">
      <c r="A38" s="11" t="s">
        <v>19</v>
      </c>
      <c r="B38" s="16">
        <v>78</v>
      </c>
      <c r="C38" s="16">
        <v>197</v>
      </c>
      <c r="D38" s="16">
        <v>0</v>
      </c>
      <c r="E38" s="16">
        <v>16</v>
      </c>
      <c r="F38" s="16">
        <v>0</v>
      </c>
      <c r="G38" s="16">
        <v>36</v>
      </c>
      <c r="H38" s="16">
        <v>327</v>
      </c>
      <c r="I38" s="14">
        <f>IFERROR(Tabell312[[#This Row],[Bifall]]/Tabell312[[#This Row],[Totalt]],0)</f>
        <v>0.23853211009174313</v>
      </c>
      <c r="K38" s="41" t="s">
        <v>70</v>
      </c>
      <c r="L38" s="42">
        <v>1</v>
      </c>
      <c r="M38" s="42">
        <v>0</v>
      </c>
      <c r="N38" s="42">
        <v>1</v>
      </c>
      <c r="O38" s="42">
        <v>2</v>
      </c>
      <c r="P38" s="43">
        <f>IFERROR(Tabell31210[[#This Row],[Bifall]]/Tabell31210[[#This Row],[Totalt]],0)</f>
        <v>0.5</v>
      </c>
    </row>
    <row r="39" spans="1:16" ht="15" customHeight="1">
      <c r="A39" s="11" t="s">
        <v>84</v>
      </c>
      <c r="B39" s="16">
        <v>0</v>
      </c>
      <c r="C39" s="16">
        <v>4</v>
      </c>
      <c r="D39" s="16">
        <v>0</v>
      </c>
      <c r="E39" s="16">
        <v>3</v>
      </c>
      <c r="F39" s="16">
        <v>0</v>
      </c>
      <c r="G39" s="16">
        <v>1</v>
      </c>
      <c r="H39" s="16">
        <v>8</v>
      </c>
      <c r="I39" s="14">
        <f>IFERROR(Tabell312[[#This Row],[Bifall]]/Tabell312[[#This Row],[Totalt]],0)</f>
        <v>0</v>
      </c>
      <c r="K39" s="41" t="s">
        <v>0</v>
      </c>
      <c r="L39" s="42">
        <v>10913</v>
      </c>
      <c r="M39" s="42">
        <v>83</v>
      </c>
      <c r="N39" s="42">
        <v>868</v>
      </c>
      <c r="O39" s="42">
        <v>11864</v>
      </c>
      <c r="P39" s="43">
        <f>IFERROR(Tabell31210[[#This Row],[Bifall]]/Tabell31210[[#This Row],[Totalt]],0)</f>
        <v>0.91984153742414021</v>
      </c>
    </row>
    <row r="40" spans="1:16" ht="15" customHeight="1">
      <c r="A40" s="11" t="s">
        <v>174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1</v>
      </c>
      <c r="H40" s="16">
        <v>1</v>
      </c>
      <c r="I40" s="14">
        <f>IFERROR(Tabell312[[#This Row],[Bifall]]/Tabell312[[#This Row],[Totalt]],0)</f>
        <v>0</v>
      </c>
    </row>
    <row r="41" spans="1:16" ht="15" customHeight="1">
      <c r="A41" s="11" t="s">
        <v>159</v>
      </c>
      <c r="B41" s="16">
        <v>0</v>
      </c>
      <c r="C41" s="16">
        <v>1</v>
      </c>
      <c r="D41" s="16">
        <v>0</v>
      </c>
      <c r="E41" s="16">
        <v>0</v>
      </c>
      <c r="F41" s="16">
        <v>0</v>
      </c>
      <c r="G41" s="16">
        <v>0</v>
      </c>
      <c r="H41" s="16">
        <v>1</v>
      </c>
      <c r="I41" s="14">
        <f>IFERROR(Tabell312[[#This Row],[Bifall]]/Tabell312[[#This Row],[Totalt]],0)</f>
        <v>0</v>
      </c>
    </row>
    <row r="42" spans="1:16" ht="15" customHeight="1">
      <c r="A42" s="11" t="s">
        <v>182</v>
      </c>
      <c r="B42" s="16">
        <v>1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1</v>
      </c>
      <c r="I42" s="14">
        <f>IFERROR(Tabell312[[#This Row],[Bifall]]/Tabell312[[#This Row],[Totalt]],0)</f>
        <v>1</v>
      </c>
    </row>
    <row r="43" spans="1:16" ht="15" customHeight="1">
      <c r="A43" s="11" t="s">
        <v>20</v>
      </c>
      <c r="B43" s="16">
        <v>14</v>
      </c>
      <c r="C43" s="16">
        <v>41</v>
      </c>
      <c r="D43" s="16">
        <v>0</v>
      </c>
      <c r="E43" s="16">
        <v>18</v>
      </c>
      <c r="F43" s="16">
        <v>0</v>
      </c>
      <c r="G43" s="16">
        <v>9</v>
      </c>
      <c r="H43" s="16">
        <v>82</v>
      </c>
      <c r="I43" s="14">
        <f>IFERROR(Tabell312[[#This Row],[Bifall]]/Tabell312[[#This Row],[Totalt]],0)</f>
        <v>0.17073170731707318</v>
      </c>
    </row>
    <row r="44" spans="1:16" ht="15" customHeight="1">
      <c r="A44" s="11" t="s">
        <v>21</v>
      </c>
      <c r="B44" s="16">
        <v>0</v>
      </c>
      <c r="C44" s="16">
        <v>51</v>
      </c>
      <c r="D44" s="16">
        <v>0</v>
      </c>
      <c r="E44" s="16">
        <v>0</v>
      </c>
      <c r="F44" s="16">
        <v>52</v>
      </c>
      <c r="G44" s="16">
        <v>30</v>
      </c>
      <c r="H44" s="16">
        <v>133</v>
      </c>
      <c r="I44" s="14">
        <f>IFERROR(Tabell312[[#This Row],[Bifall]]/Tabell312[[#This Row],[Totalt]],0)</f>
        <v>0</v>
      </c>
    </row>
    <row r="45" spans="1:16" ht="15" customHeight="1">
      <c r="A45" s="11" t="s">
        <v>22</v>
      </c>
      <c r="B45" s="16">
        <v>4</v>
      </c>
      <c r="C45" s="16">
        <v>24</v>
      </c>
      <c r="D45" s="16">
        <v>0</v>
      </c>
      <c r="E45" s="16">
        <v>6</v>
      </c>
      <c r="F45" s="16">
        <v>0</v>
      </c>
      <c r="G45" s="16">
        <v>1</v>
      </c>
      <c r="H45" s="16">
        <v>35</v>
      </c>
      <c r="I45" s="14">
        <f>IFERROR(Tabell312[[#This Row],[Bifall]]/Tabell312[[#This Row],[Totalt]],0)</f>
        <v>0.11428571428571428</v>
      </c>
    </row>
    <row r="46" spans="1:16" ht="15" customHeight="1">
      <c r="A46" s="11" t="s">
        <v>102</v>
      </c>
      <c r="B46" s="16">
        <v>2</v>
      </c>
      <c r="C46" s="16">
        <v>2</v>
      </c>
      <c r="D46" s="16">
        <v>0</v>
      </c>
      <c r="E46" s="16">
        <v>0</v>
      </c>
      <c r="F46" s="16">
        <v>0</v>
      </c>
      <c r="G46" s="16">
        <v>0</v>
      </c>
      <c r="H46" s="16">
        <v>4</v>
      </c>
      <c r="I46" s="14">
        <f>IFERROR(Tabell312[[#This Row],[Bifall]]/Tabell312[[#This Row],[Totalt]],0)</f>
        <v>0.5</v>
      </c>
    </row>
    <row r="47" spans="1:16" ht="15" customHeight="1">
      <c r="A47" s="11" t="s">
        <v>108</v>
      </c>
      <c r="B47" s="16">
        <v>0</v>
      </c>
      <c r="C47" s="16">
        <v>5</v>
      </c>
      <c r="D47" s="16">
        <v>0</v>
      </c>
      <c r="E47" s="16">
        <v>0</v>
      </c>
      <c r="F47" s="16">
        <v>0</v>
      </c>
      <c r="G47" s="16">
        <v>1</v>
      </c>
      <c r="H47" s="16">
        <v>6</v>
      </c>
      <c r="I47" s="14">
        <f>IFERROR(Tabell312[[#This Row],[Bifall]]/Tabell312[[#This Row],[Totalt]],0)</f>
        <v>0</v>
      </c>
    </row>
    <row r="48" spans="1:16" ht="15" customHeight="1">
      <c r="A48" s="11" t="s">
        <v>23</v>
      </c>
      <c r="B48" s="16">
        <v>0</v>
      </c>
      <c r="C48" s="16">
        <v>11</v>
      </c>
      <c r="D48" s="16">
        <v>0</v>
      </c>
      <c r="E48" s="16">
        <v>1</v>
      </c>
      <c r="F48" s="16">
        <v>0</v>
      </c>
      <c r="G48" s="16">
        <v>5</v>
      </c>
      <c r="H48" s="16">
        <v>17</v>
      </c>
      <c r="I48" s="14">
        <f>IFERROR(Tabell312[[#This Row],[Bifall]]/Tabell312[[#This Row],[Totalt]],0)</f>
        <v>0</v>
      </c>
    </row>
    <row r="49" spans="1:9" ht="15" customHeight="1">
      <c r="A49" s="11" t="s">
        <v>160</v>
      </c>
      <c r="B49" s="16">
        <v>1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1</v>
      </c>
      <c r="I49" s="14">
        <f>IFERROR(Tabell312[[#This Row],[Bifall]]/Tabell312[[#This Row],[Totalt]],0)</f>
        <v>1</v>
      </c>
    </row>
    <row r="50" spans="1:9" ht="15" customHeight="1">
      <c r="A50" s="11" t="s">
        <v>148</v>
      </c>
      <c r="B50" s="16">
        <v>0</v>
      </c>
      <c r="C50" s="16">
        <v>5</v>
      </c>
      <c r="D50" s="16">
        <v>0</v>
      </c>
      <c r="E50" s="16">
        <v>0</v>
      </c>
      <c r="F50" s="16">
        <v>0</v>
      </c>
      <c r="G50" s="16">
        <v>0</v>
      </c>
      <c r="H50" s="16">
        <v>5</v>
      </c>
      <c r="I50" s="14">
        <f>IFERROR(Tabell312[[#This Row],[Bifall]]/Tabell312[[#This Row],[Totalt]],0)</f>
        <v>0</v>
      </c>
    </row>
    <row r="51" spans="1:9" ht="15" customHeight="1">
      <c r="A51" s="11" t="s">
        <v>24</v>
      </c>
      <c r="B51" s="16">
        <v>0</v>
      </c>
      <c r="C51" s="16">
        <v>24</v>
      </c>
      <c r="D51" s="16">
        <v>0</v>
      </c>
      <c r="E51" s="16">
        <v>0</v>
      </c>
      <c r="F51" s="16">
        <v>0</v>
      </c>
      <c r="G51" s="16">
        <v>2</v>
      </c>
      <c r="H51" s="16">
        <v>26</v>
      </c>
      <c r="I51" s="14">
        <f>IFERROR(Tabell312[[#This Row],[Bifall]]/Tabell312[[#This Row],[Totalt]],0)</f>
        <v>0</v>
      </c>
    </row>
    <row r="52" spans="1:9" ht="15" customHeight="1">
      <c r="A52" s="11" t="s">
        <v>85</v>
      </c>
      <c r="B52" s="16">
        <v>1</v>
      </c>
      <c r="C52" s="16">
        <v>44</v>
      </c>
      <c r="D52" s="16">
        <v>0</v>
      </c>
      <c r="E52" s="16">
        <v>3</v>
      </c>
      <c r="F52" s="16">
        <v>0</v>
      </c>
      <c r="G52" s="16">
        <v>11</v>
      </c>
      <c r="H52" s="16">
        <v>59</v>
      </c>
      <c r="I52" s="14">
        <f>IFERROR(Tabell312[[#This Row],[Bifall]]/Tabell312[[#This Row],[Totalt]],0)</f>
        <v>1.6949152542372881E-2</v>
      </c>
    </row>
    <row r="53" spans="1:9" ht="15" customHeight="1">
      <c r="A53" s="11" t="s">
        <v>152</v>
      </c>
      <c r="B53" s="16">
        <v>0</v>
      </c>
      <c r="C53" s="16">
        <v>2</v>
      </c>
      <c r="D53" s="16">
        <v>0</v>
      </c>
      <c r="E53" s="16">
        <v>0</v>
      </c>
      <c r="F53" s="16">
        <v>0</v>
      </c>
      <c r="G53" s="16">
        <v>2</v>
      </c>
      <c r="H53" s="16">
        <v>4</v>
      </c>
      <c r="I53" s="14">
        <f>IFERROR(Tabell312[[#This Row],[Bifall]]/Tabell312[[#This Row],[Totalt]],0)</f>
        <v>0</v>
      </c>
    </row>
    <row r="54" spans="1:9" ht="15" customHeight="1">
      <c r="A54" s="11" t="s">
        <v>25</v>
      </c>
      <c r="B54" s="16">
        <v>315</v>
      </c>
      <c r="C54" s="16">
        <v>943</v>
      </c>
      <c r="D54" s="16">
        <v>5</v>
      </c>
      <c r="E54" s="16">
        <v>34</v>
      </c>
      <c r="F54" s="16">
        <v>2</v>
      </c>
      <c r="G54" s="16">
        <v>109</v>
      </c>
      <c r="H54" s="16">
        <v>1408</v>
      </c>
      <c r="I54" s="14">
        <f>IFERROR(Tabell312[[#This Row],[Bifall]]/Tabell312[[#This Row],[Totalt]],0)</f>
        <v>0.22372159090909091</v>
      </c>
    </row>
    <row r="55" spans="1:9" ht="15" customHeight="1">
      <c r="A55" s="11" t="s">
        <v>26</v>
      </c>
      <c r="B55" s="16">
        <v>180</v>
      </c>
      <c r="C55" s="16">
        <v>528</v>
      </c>
      <c r="D55" s="16">
        <v>6</v>
      </c>
      <c r="E55" s="16">
        <v>70</v>
      </c>
      <c r="F55" s="16">
        <v>0</v>
      </c>
      <c r="G55" s="16">
        <v>63</v>
      </c>
      <c r="H55" s="16">
        <v>847</v>
      </c>
      <c r="I55" s="14">
        <f>IFERROR(Tabell312[[#This Row],[Bifall]]/Tabell312[[#This Row],[Totalt]],0)</f>
        <v>0.21251475796930341</v>
      </c>
    </row>
    <row r="56" spans="1:9" ht="15" customHeight="1">
      <c r="A56" s="11" t="s">
        <v>153</v>
      </c>
      <c r="B56" s="16">
        <v>0</v>
      </c>
      <c r="C56" s="16">
        <v>1</v>
      </c>
      <c r="D56" s="16">
        <v>0</v>
      </c>
      <c r="E56" s="16">
        <v>0</v>
      </c>
      <c r="F56" s="16">
        <v>0</v>
      </c>
      <c r="G56" s="16">
        <v>12</v>
      </c>
      <c r="H56" s="16">
        <v>13</v>
      </c>
      <c r="I56" s="14">
        <f>IFERROR(Tabell312[[#This Row],[Bifall]]/Tabell312[[#This Row],[Totalt]],0)</f>
        <v>0</v>
      </c>
    </row>
    <row r="57" spans="1:9" ht="15" customHeight="1">
      <c r="A57" s="11" t="s">
        <v>123</v>
      </c>
      <c r="B57" s="16">
        <v>1</v>
      </c>
      <c r="C57" s="16">
        <v>2</v>
      </c>
      <c r="D57" s="16">
        <v>1</v>
      </c>
      <c r="E57" s="16">
        <v>0</v>
      </c>
      <c r="F57" s="16">
        <v>0</v>
      </c>
      <c r="G57" s="16">
        <v>0</v>
      </c>
      <c r="H57" s="16">
        <v>4</v>
      </c>
      <c r="I57" s="14">
        <f>IFERROR(Tabell312[[#This Row],[Bifall]]/Tabell312[[#This Row],[Totalt]],0)</f>
        <v>0.25</v>
      </c>
    </row>
    <row r="58" spans="1:9" ht="15" customHeight="1">
      <c r="A58" s="11" t="s">
        <v>183</v>
      </c>
      <c r="B58" s="16">
        <v>0</v>
      </c>
      <c r="C58" s="16">
        <v>3</v>
      </c>
      <c r="D58" s="16">
        <v>0</v>
      </c>
      <c r="E58" s="16">
        <v>0</v>
      </c>
      <c r="F58" s="16">
        <v>0</v>
      </c>
      <c r="G58" s="16">
        <v>0</v>
      </c>
      <c r="H58" s="16">
        <v>3</v>
      </c>
      <c r="I58" s="14">
        <f>IFERROR(Tabell312[[#This Row],[Bifall]]/Tabell312[[#This Row],[Totalt]],0)</f>
        <v>0</v>
      </c>
    </row>
    <row r="59" spans="1:9" ht="15" customHeight="1">
      <c r="A59" s="11" t="s">
        <v>149</v>
      </c>
      <c r="B59" s="16">
        <v>0</v>
      </c>
      <c r="C59" s="16">
        <v>1</v>
      </c>
      <c r="D59" s="16">
        <v>0</v>
      </c>
      <c r="E59" s="16">
        <v>0</v>
      </c>
      <c r="F59" s="16">
        <v>1</v>
      </c>
      <c r="G59" s="16">
        <v>1</v>
      </c>
      <c r="H59" s="16">
        <v>3</v>
      </c>
      <c r="I59" s="14">
        <f>IFERROR(Tabell312[[#This Row],[Bifall]]/Tabell312[[#This Row],[Totalt]],0)</f>
        <v>0</v>
      </c>
    </row>
    <row r="60" spans="1:9" ht="15" customHeight="1">
      <c r="A60" s="11" t="s">
        <v>27</v>
      </c>
      <c r="B60" s="16">
        <v>80</v>
      </c>
      <c r="C60" s="16">
        <v>20</v>
      </c>
      <c r="D60" s="16">
        <v>1</v>
      </c>
      <c r="E60" s="16">
        <v>2</v>
      </c>
      <c r="F60" s="16">
        <v>0</v>
      </c>
      <c r="G60" s="16">
        <v>8</v>
      </c>
      <c r="H60" s="16">
        <v>111</v>
      </c>
      <c r="I60" s="14">
        <f>IFERROR(Tabell312[[#This Row],[Bifall]]/Tabell312[[#This Row],[Totalt]],0)</f>
        <v>0.72072072072072069</v>
      </c>
    </row>
    <row r="61" spans="1:9" ht="15" customHeight="1">
      <c r="A61" s="11" t="s">
        <v>28</v>
      </c>
      <c r="B61" s="16">
        <v>8</v>
      </c>
      <c r="C61" s="16">
        <v>82</v>
      </c>
      <c r="D61" s="16">
        <v>0</v>
      </c>
      <c r="E61" s="16">
        <v>20</v>
      </c>
      <c r="F61" s="16">
        <v>1</v>
      </c>
      <c r="G61" s="16">
        <v>15</v>
      </c>
      <c r="H61" s="16">
        <v>126</v>
      </c>
      <c r="I61" s="14">
        <f>IFERROR(Tabell312[[#This Row],[Bifall]]/Tabell312[[#This Row],[Totalt]],0)</f>
        <v>6.3492063492063489E-2</v>
      </c>
    </row>
    <row r="62" spans="1:9" ht="15" customHeight="1">
      <c r="A62" s="11" t="s">
        <v>161</v>
      </c>
      <c r="B62" s="16">
        <v>0</v>
      </c>
      <c r="C62" s="16">
        <v>2</v>
      </c>
      <c r="D62" s="16">
        <v>0</v>
      </c>
      <c r="E62" s="16">
        <v>0</v>
      </c>
      <c r="F62" s="16">
        <v>0</v>
      </c>
      <c r="G62" s="16">
        <v>0</v>
      </c>
      <c r="H62" s="16">
        <v>2</v>
      </c>
      <c r="I62" s="14">
        <f>IFERROR(Tabell312[[#This Row],[Bifall]]/Tabell312[[#This Row],[Totalt]],0)</f>
        <v>0</v>
      </c>
    </row>
    <row r="63" spans="1:9" ht="15" customHeight="1">
      <c r="A63" s="11" t="s">
        <v>29</v>
      </c>
      <c r="B63" s="16">
        <v>17</v>
      </c>
      <c r="C63" s="16">
        <v>66</v>
      </c>
      <c r="D63" s="16">
        <v>0</v>
      </c>
      <c r="E63" s="16">
        <v>6</v>
      </c>
      <c r="F63" s="16">
        <v>0</v>
      </c>
      <c r="G63" s="16">
        <v>11</v>
      </c>
      <c r="H63" s="16">
        <v>100</v>
      </c>
      <c r="I63" s="14">
        <f>IFERROR(Tabell312[[#This Row],[Bifall]]/Tabell312[[#This Row],[Totalt]],0)</f>
        <v>0.17</v>
      </c>
    </row>
    <row r="64" spans="1:9" ht="15" customHeight="1">
      <c r="A64" s="11" t="s">
        <v>95</v>
      </c>
      <c r="B64" s="16">
        <v>2</v>
      </c>
      <c r="C64" s="16">
        <v>3</v>
      </c>
      <c r="D64" s="16">
        <v>0</v>
      </c>
      <c r="E64" s="16">
        <v>0</v>
      </c>
      <c r="F64" s="16">
        <v>3</v>
      </c>
      <c r="G64" s="16">
        <v>1</v>
      </c>
      <c r="H64" s="16">
        <v>9</v>
      </c>
      <c r="I64" s="14">
        <f>IFERROR(Tabell312[[#This Row],[Bifall]]/Tabell312[[#This Row],[Totalt]],0)</f>
        <v>0.22222222222222221</v>
      </c>
    </row>
    <row r="65" spans="1:9" ht="15" customHeight="1">
      <c r="A65" s="11" t="s">
        <v>30</v>
      </c>
      <c r="B65" s="16">
        <v>2</v>
      </c>
      <c r="C65" s="16">
        <v>113</v>
      </c>
      <c r="D65" s="16">
        <v>0</v>
      </c>
      <c r="E65" s="16">
        <v>17</v>
      </c>
      <c r="F65" s="16">
        <v>1</v>
      </c>
      <c r="G65" s="16">
        <v>36</v>
      </c>
      <c r="H65" s="16">
        <v>169</v>
      </c>
      <c r="I65" s="14">
        <f>IFERROR(Tabell312[[#This Row],[Bifall]]/Tabell312[[#This Row],[Totalt]],0)</f>
        <v>1.1834319526627219E-2</v>
      </c>
    </row>
    <row r="66" spans="1:9" ht="15" customHeight="1">
      <c r="A66" s="11" t="s">
        <v>86</v>
      </c>
      <c r="B66" s="16">
        <v>13</v>
      </c>
      <c r="C66" s="16">
        <v>19</v>
      </c>
      <c r="D66" s="16">
        <v>0</v>
      </c>
      <c r="E66" s="16">
        <v>4</v>
      </c>
      <c r="F66" s="16">
        <v>0</v>
      </c>
      <c r="G66" s="16">
        <v>2</v>
      </c>
      <c r="H66" s="16">
        <v>38</v>
      </c>
      <c r="I66" s="14">
        <f>IFERROR(Tabell312[[#This Row],[Bifall]]/Tabell312[[#This Row],[Totalt]],0)</f>
        <v>0.34210526315789475</v>
      </c>
    </row>
    <row r="67" spans="1:9" ht="15" customHeight="1">
      <c r="A67" s="11" t="s">
        <v>31</v>
      </c>
      <c r="B67" s="16">
        <v>13</v>
      </c>
      <c r="C67" s="16">
        <v>12</v>
      </c>
      <c r="D67" s="16">
        <v>0</v>
      </c>
      <c r="E67" s="16">
        <v>9</v>
      </c>
      <c r="F67" s="16">
        <v>0</v>
      </c>
      <c r="G67" s="16">
        <v>12</v>
      </c>
      <c r="H67" s="16">
        <v>46</v>
      </c>
      <c r="I67" s="14">
        <f>IFERROR(Tabell312[[#This Row],[Bifall]]/Tabell312[[#This Row],[Totalt]],0)</f>
        <v>0.28260869565217389</v>
      </c>
    </row>
    <row r="68" spans="1:9" ht="15" customHeight="1">
      <c r="A68" s="11" t="s">
        <v>32</v>
      </c>
      <c r="B68" s="16">
        <v>6</v>
      </c>
      <c r="C68" s="16">
        <v>66</v>
      </c>
      <c r="D68" s="16">
        <v>0</v>
      </c>
      <c r="E68" s="16">
        <v>12</v>
      </c>
      <c r="F68" s="16">
        <v>0</v>
      </c>
      <c r="G68" s="16">
        <v>14</v>
      </c>
      <c r="H68" s="16">
        <v>98</v>
      </c>
      <c r="I68" s="14">
        <f>IFERROR(Tabell312[[#This Row],[Bifall]]/Tabell312[[#This Row],[Totalt]],0)</f>
        <v>6.1224489795918366E-2</v>
      </c>
    </row>
    <row r="69" spans="1:9" ht="15" customHeight="1">
      <c r="A69" s="11" t="s">
        <v>92</v>
      </c>
      <c r="B69" s="16">
        <v>12</v>
      </c>
      <c r="C69" s="16">
        <v>3</v>
      </c>
      <c r="D69" s="16">
        <v>0</v>
      </c>
      <c r="E69" s="16">
        <v>0</v>
      </c>
      <c r="F69" s="16">
        <v>0</v>
      </c>
      <c r="G69" s="16">
        <v>0</v>
      </c>
      <c r="H69" s="16">
        <v>15</v>
      </c>
      <c r="I69" s="14">
        <f>IFERROR(Tabell312[[#This Row],[Bifall]]/Tabell312[[#This Row],[Totalt]],0)</f>
        <v>0.8</v>
      </c>
    </row>
    <row r="70" spans="1:9" ht="15" customHeight="1">
      <c r="A70" s="11" t="s">
        <v>33</v>
      </c>
      <c r="B70" s="16">
        <v>5</v>
      </c>
      <c r="C70" s="16">
        <v>16</v>
      </c>
      <c r="D70" s="16">
        <v>0</v>
      </c>
      <c r="E70" s="16">
        <v>0</v>
      </c>
      <c r="F70" s="16">
        <v>46</v>
      </c>
      <c r="G70" s="16">
        <v>12</v>
      </c>
      <c r="H70" s="16">
        <v>79</v>
      </c>
      <c r="I70" s="14">
        <f>IFERROR(Tabell312[[#This Row],[Bifall]]/Tabell312[[#This Row],[Totalt]],0)</f>
        <v>6.3291139240506333E-2</v>
      </c>
    </row>
    <row r="71" spans="1:9" ht="15" customHeight="1">
      <c r="A71" s="11" t="s">
        <v>150</v>
      </c>
      <c r="B71" s="16">
        <v>0</v>
      </c>
      <c r="C71" s="16">
        <v>3</v>
      </c>
      <c r="D71" s="16">
        <v>0</v>
      </c>
      <c r="E71" s="16">
        <v>0</v>
      </c>
      <c r="F71" s="16">
        <v>0</v>
      </c>
      <c r="G71" s="16">
        <v>0</v>
      </c>
      <c r="H71" s="16">
        <v>3</v>
      </c>
      <c r="I71" s="14">
        <f>IFERROR(Tabell312[[#This Row],[Bifall]]/Tabell312[[#This Row],[Totalt]],0)</f>
        <v>0</v>
      </c>
    </row>
    <row r="72" spans="1:9" ht="15" customHeight="1">
      <c r="A72" s="11" t="s">
        <v>96</v>
      </c>
      <c r="B72" s="16">
        <v>2</v>
      </c>
      <c r="C72" s="16">
        <v>16</v>
      </c>
      <c r="D72" s="16">
        <v>0</v>
      </c>
      <c r="E72" s="16">
        <v>4</v>
      </c>
      <c r="F72" s="16">
        <v>0</v>
      </c>
      <c r="G72" s="16">
        <v>4</v>
      </c>
      <c r="H72" s="16">
        <v>26</v>
      </c>
      <c r="I72" s="14">
        <f>IFERROR(Tabell312[[#This Row],[Bifall]]/Tabell312[[#This Row],[Totalt]],0)</f>
        <v>7.6923076923076927E-2</v>
      </c>
    </row>
    <row r="73" spans="1:9" ht="15" customHeight="1">
      <c r="A73" s="11" t="s">
        <v>175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1</v>
      </c>
      <c r="I73" s="14">
        <f>IFERROR(Tabell312[[#This Row],[Bifall]]/Tabell312[[#This Row],[Totalt]],0)</f>
        <v>0</v>
      </c>
    </row>
    <row r="74" spans="1:9" ht="15" customHeight="1">
      <c r="A74" s="11" t="s">
        <v>34</v>
      </c>
      <c r="B74" s="16">
        <v>27</v>
      </c>
      <c r="C74" s="16">
        <v>156</v>
      </c>
      <c r="D74" s="16">
        <v>0</v>
      </c>
      <c r="E74" s="16">
        <v>12</v>
      </c>
      <c r="F74" s="16">
        <v>1</v>
      </c>
      <c r="G74" s="16">
        <v>16</v>
      </c>
      <c r="H74" s="16">
        <v>212</v>
      </c>
      <c r="I74" s="14">
        <f>IFERROR(Tabell312[[#This Row],[Bifall]]/Tabell312[[#This Row],[Totalt]],0)</f>
        <v>0.12735849056603774</v>
      </c>
    </row>
    <row r="75" spans="1:9" ht="15" customHeight="1">
      <c r="A75" s="11" t="s">
        <v>143</v>
      </c>
      <c r="B75" s="16">
        <v>2</v>
      </c>
      <c r="C75" s="16">
        <v>5</v>
      </c>
      <c r="D75" s="16">
        <v>0</v>
      </c>
      <c r="E75" s="16">
        <v>2</v>
      </c>
      <c r="F75" s="16">
        <v>0</v>
      </c>
      <c r="G75" s="16">
        <v>1</v>
      </c>
      <c r="H75" s="16">
        <v>10</v>
      </c>
      <c r="I75" s="14">
        <f>IFERROR(Tabell312[[#This Row],[Bifall]]/Tabell312[[#This Row],[Totalt]],0)</f>
        <v>0.2</v>
      </c>
    </row>
    <row r="76" spans="1:9" ht="15" customHeight="1">
      <c r="A76" s="11" t="s">
        <v>35</v>
      </c>
      <c r="B76" s="16">
        <v>0</v>
      </c>
      <c r="C76" s="16">
        <v>13</v>
      </c>
      <c r="D76" s="16">
        <v>0</v>
      </c>
      <c r="E76" s="16">
        <v>9</v>
      </c>
      <c r="F76" s="16">
        <v>0</v>
      </c>
      <c r="G76" s="16">
        <v>12</v>
      </c>
      <c r="H76" s="16">
        <v>34</v>
      </c>
      <c r="I76" s="14">
        <f>IFERROR(Tabell312[[#This Row],[Bifall]]/Tabell312[[#This Row],[Totalt]],0)</f>
        <v>0</v>
      </c>
    </row>
    <row r="77" spans="1:9" ht="15" customHeight="1">
      <c r="A77" s="11" t="s">
        <v>97</v>
      </c>
      <c r="B77" s="16">
        <v>0</v>
      </c>
      <c r="C77" s="16">
        <v>1</v>
      </c>
      <c r="D77" s="16">
        <v>0</v>
      </c>
      <c r="E77" s="16">
        <v>0</v>
      </c>
      <c r="F77" s="16">
        <v>0</v>
      </c>
      <c r="G77" s="16">
        <v>2</v>
      </c>
      <c r="H77" s="16">
        <v>3</v>
      </c>
      <c r="I77" s="14">
        <f>IFERROR(Tabell312[[#This Row],[Bifall]]/Tabell312[[#This Row],[Totalt]],0)</f>
        <v>0</v>
      </c>
    </row>
    <row r="78" spans="1:9" ht="15" customHeight="1">
      <c r="A78" s="11" t="s">
        <v>131</v>
      </c>
      <c r="B78" s="16">
        <v>0</v>
      </c>
      <c r="C78" s="16">
        <v>0</v>
      </c>
      <c r="D78" s="16">
        <v>0</v>
      </c>
      <c r="E78" s="16">
        <v>1</v>
      </c>
      <c r="F78" s="16">
        <v>0</v>
      </c>
      <c r="G78" s="16">
        <v>0</v>
      </c>
      <c r="H78" s="16">
        <v>1</v>
      </c>
      <c r="I78" s="14">
        <f>IFERROR(Tabell312[[#This Row],[Bifall]]/Tabell312[[#This Row],[Totalt]],0)</f>
        <v>0</v>
      </c>
    </row>
    <row r="79" spans="1:9" ht="15" customHeight="1">
      <c r="A79" s="11" t="s">
        <v>98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2</v>
      </c>
      <c r="H79" s="16">
        <v>2</v>
      </c>
      <c r="I79" s="14">
        <f>IFERROR(Tabell312[[#This Row],[Bifall]]/Tabell312[[#This Row],[Totalt]],0)</f>
        <v>0</v>
      </c>
    </row>
    <row r="80" spans="1:9" ht="15" customHeight="1">
      <c r="A80" s="11" t="s">
        <v>132</v>
      </c>
      <c r="B80" s="16">
        <v>2</v>
      </c>
      <c r="C80" s="16">
        <v>2</v>
      </c>
      <c r="D80" s="16">
        <v>1</v>
      </c>
      <c r="E80" s="16">
        <v>1</v>
      </c>
      <c r="F80" s="16">
        <v>0</v>
      </c>
      <c r="G80" s="16">
        <v>2</v>
      </c>
      <c r="H80" s="16">
        <v>8</v>
      </c>
      <c r="I80" s="14">
        <f>IFERROR(Tabell312[[#This Row],[Bifall]]/Tabell312[[#This Row],[Totalt]],0)</f>
        <v>0.25</v>
      </c>
    </row>
    <row r="81" spans="1:9" ht="15" customHeight="1">
      <c r="A81" s="11" t="s">
        <v>36</v>
      </c>
      <c r="B81" s="16">
        <v>10</v>
      </c>
      <c r="C81" s="16">
        <v>65</v>
      </c>
      <c r="D81" s="16">
        <v>2</v>
      </c>
      <c r="E81" s="16">
        <v>34</v>
      </c>
      <c r="F81" s="16">
        <v>0</v>
      </c>
      <c r="G81" s="16">
        <v>72</v>
      </c>
      <c r="H81" s="16">
        <v>183</v>
      </c>
      <c r="I81" s="14">
        <f>IFERROR(Tabell312[[#This Row],[Bifall]]/Tabell312[[#This Row],[Totalt]],0)</f>
        <v>5.4644808743169397E-2</v>
      </c>
    </row>
    <row r="82" spans="1:9" ht="15" customHeight="1">
      <c r="A82" s="11" t="s">
        <v>144</v>
      </c>
      <c r="B82" s="16">
        <v>0</v>
      </c>
      <c r="C82" s="16">
        <v>0</v>
      </c>
      <c r="D82" s="16">
        <v>0</v>
      </c>
      <c r="E82" s="16">
        <v>3</v>
      </c>
      <c r="F82" s="16">
        <v>0</v>
      </c>
      <c r="G82" s="16">
        <v>0</v>
      </c>
      <c r="H82" s="16">
        <v>3</v>
      </c>
      <c r="I82" s="14">
        <f>IFERROR(Tabell312[[#This Row],[Bifall]]/Tabell312[[#This Row],[Totalt]],0)</f>
        <v>0</v>
      </c>
    </row>
    <row r="83" spans="1:9" ht="15" customHeight="1">
      <c r="A83" s="11" t="s">
        <v>93</v>
      </c>
      <c r="B83" s="16">
        <v>1</v>
      </c>
      <c r="C83" s="16">
        <v>19</v>
      </c>
      <c r="D83" s="16">
        <v>0</v>
      </c>
      <c r="E83" s="16">
        <v>0</v>
      </c>
      <c r="F83" s="16">
        <v>0</v>
      </c>
      <c r="G83" s="16">
        <v>2</v>
      </c>
      <c r="H83" s="16">
        <v>22</v>
      </c>
      <c r="I83" s="14">
        <f>IFERROR(Tabell312[[#This Row],[Bifall]]/Tabell312[[#This Row],[Totalt]],0)</f>
        <v>4.5454545454545456E-2</v>
      </c>
    </row>
    <row r="84" spans="1:9" ht="15" customHeight="1">
      <c r="A84" s="11" t="s">
        <v>168</v>
      </c>
      <c r="B84" s="16">
        <v>0</v>
      </c>
      <c r="C84" s="16">
        <v>2</v>
      </c>
      <c r="D84" s="16">
        <v>0</v>
      </c>
      <c r="E84" s="16">
        <v>0</v>
      </c>
      <c r="F84" s="16">
        <v>0</v>
      </c>
      <c r="G84" s="16">
        <v>0</v>
      </c>
      <c r="H84" s="16">
        <v>2</v>
      </c>
      <c r="I84" s="14">
        <f>IFERROR(Tabell312[[#This Row],[Bifall]]/Tabell312[[#This Row],[Totalt]],0)</f>
        <v>0</v>
      </c>
    </row>
    <row r="85" spans="1:9" ht="15" customHeight="1">
      <c r="A85" s="11" t="s">
        <v>87</v>
      </c>
      <c r="B85" s="16">
        <v>0</v>
      </c>
      <c r="C85" s="16">
        <v>14</v>
      </c>
      <c r="D85" s="16">
        <v>0</v>
      </c>
      <c r="E85" s="16">
        <v>0</v>
      </c>
      <c r="F85" s="16">
        <v>0</v>
      </c>
      <c r="G85" s="16">
        <v>6</v>
      </c>
      <c r="H85" s="16">
        <v>20</v>
      </c>
      <c r="I85" s="14">
        <f>IFERROR(Tabell312[[#This Row],[Bifall]]/Tabell312[[#This Row],[Totalt]],0)</f>
        <v>0</v>
      </c>
    </row>
    <row r="86" spans="1:9" ht="15" customHeight="1">
      <c r="A86" s="11" t="s">
        <v>37</v>
      </c>
      <c r="B86" s="16">
        <v>12</v>
      </c>
      <c r="C86" s="16">
        <v>110</v>
      </c>
      <c r="D86" s="16">
        <v>0</v>
      </c>
      <c r="E86" s="16">
        <v>2</v>
      </c>
      <c r="F86" s="16">
        <v>54</v>
      </c>
      <c r="G86" s="16">
        <v>20</v>
      </c>
      <c r="H86" s="16">
        <v>198</v>
      </c>
      <c r="I86" s="14">
        <f>IFERROR(Tabell312[[#This Row],[Bifall]]/Tabell312[[#This Row],[Totalt]],0)</f>
        <v>6.0606060606060608E-2</v>
      </c>
    </row>
    <row r="87" spans="1:9" ht="15" customHeight="1">
      <c r="A87" s="11" t="s">
        <v>106</v>
      </c>
      <c r="B87" s="16">
        <v>0</v>
      </c>
      <c r="C87" s="16">
        <v>2</v>
      </c>
      <c r="D87" s="16">
        <v>0</v>
      </c>
      <c r="E87" s="16">
        <v>0</v>
      </c>
      <c r="F87" s="16">
        <v>0</v>
      </c>
      <c r="G87" s="16">
        <v>2</v>
      </c>
      <c r="H87" s="16">
        <v>4</v>
      </c>
      <c r="I87" s="14">
        <f>IFERROR(Tabell312[[#This Row],[Bifall]]/Tabell312[[#This Row],[Totalt]],0)</f>
        <v>0</v>
      </c>
    </row>
    <row r="88" spans="1:9" ht="15" customHeight="1">
      <c r="A88" s="11" t="s">
        <v>38</v>
      </c>
      <c r="B88" s="16">
        <v>15</v>
      </c>
      <c r="C88" s="16">
        <v>3</v>
      </c>
      <c r="D88" s="16">
        <v>0</v>
      </c>
      <c r="E88" s="16">
        <v>1</v>
      </c>
      <c r="F88" s="16">
        <v>0</v>
      </c>
      <c r="G88" s="16">
        <v>0</v>
      </c>
      <c r="H88" s="16">
        <v>19</v>
      </c>
      <c r="I88" s="14">
        <f>IFERROR(Tabell312[[#This Row],[Bifall]]/Tabell312[[#This Row],[Totalt]],0)</f>
        <v>0.78947368421052633</v>
      </c>
    </row>
    <row r="89" spans="1:9" ht="15" customHeight="1">
      <c r="A89" s="11" t="s">
        <v>169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1</v>
      </c>
      <c r="H89" s="16">
        <v>1</v>
      </c>
      <c r="I89" s="14">
        <f>IFERROR(Tabell312[[#This Row],[Bifall]]/Tabell312[[#This Row],[Totalt]],0)</f>
        <v>0</v>
      </c>
    </row>
    <row r="90" spans="1:9" ht="15" customHeight="1">
      <c r="A90" s="11" t="s">
        <v>133</v>
      </c>
      <c r="B90" s="16">
        <v>0</v>
      </c>
      <c r="C90" s="16">
        <v>4</v>
      </c>
      <c r="D90" s="16">
        <v>0</v>
      </c>
      <c r="E90" s="16">
        <v>0</v>
      </c>
      <c r="F90" s="16">
        <v>0</v>
      </c>
      <c r="G90" s="16">
        <v>2</v>
      </c>
      <c r="H90" s="16">
        <v>6</v>
      </c>
      <c r="I90" s="14">
        <f>IFERROR(Tabell312[[#This Row],[Bifall]]/Tabell312[[#This Row],[Totalt]],0)</f>
        <v>0</v>
      </c>
    </row>
    <row r="91" spans="1:9" ht="15" customHeight="1">
      <c r="A91" s="11" t="s">
        <v>39</v>
      </c>
      <c r="B91" s="16">
        <v>6</v>
      </c>
      <c r="C91" s="16">
        <v>224</v>
      </c>
      <c r="D91" s="16">
        <v>0</v>
      </c>
      <c r="E91" s="16">
        <v>0</v>
      </c>
      <c r="F91" s="16">
        <v>1</v>
      </c>
      <c r="G91" s="16">
        <v>14</v>
      </c>
      <c r="H91" s="16">
        <v>245</v>
      </c>
      <c r="I91" s="14">
        <f>IFERROR(Tabell312[[#This Row],[Bifall]]/Tabell312[[#This Row],[Totalt]],0)</f>
        <v>2.4489795918367346E-2</v>
      </c>
    </row>
    <row r="92" spans="1:9" ht="15" customHeight="1">
      <c r="A92" s="11" t="s">
        <v>134</v>
      </c>
      <c r="B92" s="16">
        <v>0</v>
      </c>
      <c r="C92" s="16">
        <v>2</v>
      </c>
      <c r="D92" s="16">
        <v>0</v>
      </c>
      <c r="E92" s="16">
        <v>1</v>
      </c>
      <c r="F92" s="16">
        <v>0</v>
      </c>
      <c r="G92" s="16">
        <v>0</v>
      </c>
      <c r="H92" s="16">
        <v>3</v>
      </c>
      <c r="I92" s="14">
        <f>IFERROR(Tabell312[[#This Row],[Bifall]]/Tabell312[[#This Row],[Totalt]],0)</f>
        <v>0</v>
      </c>
    </row>
    <row r="93" spans="1:9" ht="15" customHeight="1">
      <c r="A93" s="11" t="s">
        <v>40</v>
      </c>
      <c r="B93" s="16">
        <v>45</v>
      </c>
      <c r="C93" s="16">
        <v>160</v>
      </c>
      <c r="D93" s="16">
        <v>4</v>
      </c>
      <c r="E93" s="16">
        <v>34</v>
      </c>
      <c r="F93" s="16">
        <v>0</v>
      </c>
      <c r="G93" s="16">
        <v>36</v>
      </c>
      <c r="H93" s="16">
        <v>279</v>
      </c>
      <c r="I93" s="14">
        <f>IFERROR(Tabell312[[#This Row],[Bifall]]/Tabell312[[#This Row],[Totalt]],0)</f>
        <v>0.16129032258064516</v>
      </c>
    </row>
    <row r="94" spans="1:9" ht="15" customHeight="1">
      <c r="A94" s="2" t="s">
        <v>125</v>
      </c>
      <c r="B94" s="20">
        <v>4</v>
      </c>
      <c r="C94" s="20">
        <v>5</v>
      </c>
      <c r="D94" s="20">
        <v>0</v>
      </c>
      <c r="E94" s="20">
        <v>0</v>
      </c>
      <c r="F94" s="20">
        <v>0</v>
      </c>
      <c r="G94" s="20">
        <v>0</v>
      </c>
      <c r="H94" s="20">
        <v>9</v>
      </c>
      <c r="I94" s="13">
        <f>IFERROR(Tabell312[[#This Row],[Bifall]]/Tabell312[[#This Row],[Totalt]],0)</f>
        <v>0.44444444444444442</v>
      </c>
    </row>
    <row r="95" spans="1:9" ht="15" customHeight="1">
      <c r="A95" s="2" t="s">
        <v>41</v>
      </c>
      <c r="B95" s="20">
        <v>0</v>
      </c>
      <c r="C95" s="20">
        <v>3</v>
      </c>
      <c r="D95" s="20">
        <v>0</v>
      </c>
      <c r="E95" s="20">
        <v>0</v>
      </c>
      <c r="F95" s="20">
        <v>17</v>
      </c>
      <c r="G95" s="20">
        <v>0</v>
      </c>
      <c r="H95" s="20">
        <v>20</v>
      </c>
      <c r="I95" s="13">
        <f>IFERROR(Tabell312[[#This Row],[Bifall]]/Tabell312[[#This Row],[Totalt]],0)</f>
        <v>0</v>
      </c>
    </row>
    <row r="96" spans="1:9" ht="15" customHeight="1">
      <c r="A96" s="2" t="s">
        <v>151</v>
      </c>
      <c r="B96" s="20">
        <v>0</v>
      </c>
      <c r="C96" s="20">
        <v>4</v>
      </c>
      <c r="D96" s="20">
        <v>0</v>
      </c>
      <c r="E96" s="20">
        <v>0</v>
      </c>
      <c r="F96" s="20">
        <v>0</v>
      </c>
      <c r="G96" s="20">
        <v>0</v>
      </c>
      <c r="H96" s="20">
        <v>4</v>
      </c>
      <c r="I96" s="13">
        <f>IFERROR(Tabell312[[#This Row],[Bifall]]/Tabell312[[#This Row],[Totalt]],0)</f>
        <v>0</v>
      </c>
    </row>
    <row r="97" spans="1:9" ht="15" customHeight="1">
      <c r="A97" s="21" t="s">
        <v>176</v>
      </c>
      <c r="B97" s="37">
        <v>0</v>
      </c>
      <c r="C97" s="37">
        <v>0</v>
      </c>
      <c r="D97" s="37">
        <v>0</v>
      </c>
      <c r="E97" s="37">
        <v>0</v>
      </c>
      <c r="F97" s="37">
        <v>1</v>
      </c>
      <c r="G97" s="37">
        <v>1</v>
      </c>
      <c r="H97" s="37">
        <v>2</v>
      </c>
      <c r="I97" s="26">
        <f>IFERROR(Tabell312[[#This Row],[Bifall]]/Tabell312[[#This Row],[Totalt]],0)</f>
        <v>0</v>
      </c>
    </row>
    <row r="98" spans="1:9" ht="15" customHeight="1">
      <c r="A98" s="21" t="s">
        <v>42</v>
      </c>
      <c r="B98" s="37">
        <v>58</v>
      </c>
      <c r="C98" s="37">
        <v>42</v>
      </c>
      <c r="D98" s="37">
        <v>0</v>
      </c>
      <c r="E98" s="37">
        <v>1</v>
      </c>
      <c r="F98" s="37">
        <v>0</v>
      </c>
      <c r="G98" s="37">
        <v>33</v>
      </c>
      <c r="H98" s="37">
        <v>134</v>
      </c>
      <c r="I98" s="26">
        <f>IFERROR(Tabell312[[#This Row],[Bifall]]/Tabell312[[#This Row],[Totalt]],0)</f>
        <v>0.43283582089552236</v>
      </c>
    </row>
    <row r="99" spans="1:9" ht="15" customHeight="1">
      <c r="A99" s="21" t="s">
        <v>135</v>
      </c>
      <c r="B99" s="37">
        <v>0</v>
      </c>
      <c r="C99" s="37">
        <v>1</v>
      </c>
      <c r="D99" s="37">
        <v>0</v>
      </c>
      <c r="E99" s="37">
        <v>0</v>
      </c>
      <c r="F99" s="37">
        <v>0</v>
      </c>
      <c r="G99" s="37">
        <v>0</v>
      </c>
      <c r="H99" s="37">
        <v>1</v>
      </c>
      <c r="I99" s="26">
        <f>IFERROR(Tabell312[[#This Row],[Bifall]]/Tabell312[[#This Row],[Totalt]],0)</f>
        <v>0</v>
      </c>
    </row>
    <row r="100" spans="1:9" ht="15" customHeight="1">
      <c r="A100" s="21" t="s">
        <v>43</v>
      </c>
      <c r="B100" s="37">
        <v>28</v>
      </c>
      <c r="C100" s="37">
        <v>110</v>
      </c>
      <c r="D100" s="37">
        <v>1</v>
      </c>
      <c r="E100" s="37">
        <v>7</v>
      </c>
      <c r="F100" s="37">
        <v>0</v>
      </c>
      <c r="G100" s="37">
        <v>36</v>
      </c>
      <c r="H100" s="37">
        <v>182</v>
      </c>
      <c r="I100" s="26">
        <f>IFERROR(Tabell312[[#This Row],[Bifall]]/Tabell312[[#This Row],[Totalt]],0)</f>
        <v>0.15384615384615385</v>
      </c>
    </row>
    <row r="101" spans="1:9" ht="15" customHeight="1">
      <c r="A101" s="21" t="s">
        <v>44</v>
      </c>
      <c r="B101" s="37">
        <v>54</v>
      </c>
      <c r="C101" s="37">
        <v>65</v>
      </c>
      <c r="D101" s="37">
        <v>8</v>
      </c>
      <c r="E101" s="37">
        <v>3</v>
      </c>
      <c r="F101" s="37">
        <v>0</v>
      </c>
      <c r="G101" s="37">
        <v>22</v>
      </c>
      <c r="H101" s="37">
        <v>152</v>
      </c>
      <c r="I101" s="26">
        <f>IFERROR(Tabell312[[#This Row],[Bifall]]/Tabell312[[#This Row],[Totalt]],0)</f>
        <v>0.35526315789473684</v>
      </c>
    </row>
    <row r="102" spans="1:9" ht="15" customHeight="1">
      <c r="A102" s="21" t="s">
        <v>103</v>
      </c>
      <c r="B102" s="37">
        <v>0</v>
      </c>
      <c r="C102" s="37">
        <v>3</v>
      </c>
      <c r="D102" s="37">
        <v>0</v>
      </c>
      <c r="E102" s="37">
        <v>0</v>
      </c>
      <c r="F102" s="37">
        <v>0</v>
      </c>
      <c r="G102" s="37">
        <v>0</v>
      </c>
      <c r="H102" s="37">
        <v>3</v>
      </c>
      <c r="I102" s="26">
        <f>IFERROR(Tabell312[[#This Row],[Bifall]]/Tabell312[[#This Row],[Totalt]],0)</f>
        <v>0</v>
      </c>
    </row>
    <row r="103" spans="1:9" ht="15" customHeight="1">
      <c r="A103" s="21" t="s">
        <v>45</v>
      </c>
      <c r="B103" s="37">
        <v>1</v>
      </c>
      <c r="C103" s="37">
        <v>284</v>
      </c>
      <c r="D103" s="37">
        <v>0</v>
      </c>
      <c r="E103" s="37">
        <v>0</v>
      </c>
      <c r="F103" s="37">
        <v>0</v>
      </c>
      <c r="G103" s="37">
        <v>30</v>
      </c>
      <c r="H103" s="37">
        <v>315</v>
      </c>
      <c r="I103" s="26">
        <f>IFERROR(Tabell312[[#This Row],[Bifall]]/Tabell312[[#This Row],[Totalt]],0)</f>
        <v>3.1746031746031746E-3</v>
      </c>
    </row>
    <row r="104" spans="1:9" ht="15" customHeight="1">
      <c r="A104" s="21" t="s">
        <v>136</v>
      </c>
      <c r="B104" s="37">
        <v>0</v>
      </c>
      <c r="C104" s="37">
        <v>2</v>
      </c>
      <c r="D104" s="37">
        <v>0</v>
      </c>
      <c r="E104" s="37">
        <v>0</v>
      </c>
      <c r="F104" s="37">
        <v>0</v>
      </c>
      <c r="G104" s="37">
        <v>0</v>
      </c>
      <c r="H104" s="37">
        <v>2</v>
      </c>
      <c r="I104" s="26">
        <f>IFERROR(Tabell312[[#This Row],[Bifall]]/Tabell312[[#This Row],[Totalt]],0)</f>
        <v>0</v>
      </c>
    </row>
    <row r="105" spans="1:9" ht="15" customHeight="1">
      <c r="A105" s="21" t="s">
        <v>177</v>
      </c>
      <c r="B105" s="37">
        <v>0</v>
      </c>
      <c r="C105" s="37">
        <v>0</v>
      </c>
      <c r="D105" s="37">
        <v>0</v>
      </c>
      <c r="E105" s="37">
        <v>0</v>
      </c>
      <c r="F105" s="37">
        <v>0</v>
      </c>
      <c r="G105" s="37">
        <v>2</v>
      </c>
      <c r="H105" s="37">
        <v>2</v>
      </c>
      <c r="I105" s="26">
        <f>IFERROR(Tabell312[[#This Row],[Bifall]]/Tabell312[[#This Row],[Totalt]],0)</f>
        <v>0</v>
      </c>
    </row>
    <row r="106" spans="1:9" ht="15" customHeight="1">
      <c r="A106" s="21" t="s">
        <v>178</v>
      </c>
      <c r="B106" s="37">
        <v>0</v>
      </c>
      <c r="C106" s="37">
        <v>0</v>
      </c>
      <c r="D106" s="37">
        <v>0</v>
      </c>
      <c r="E106" s="37">
        <v>0</v>
      </c>
      <c r="F106" s="37">
        <v>0</v>
      </c>
      <c r="G106" s="37">
        <v>1</v>
      </c>
      <c r="H106" s="37">
        <v>1</v>
      </c>
      <c r="I106" s="26">
        <f>IFERROR(Tabell312[[#This Row],[Bifall]]/Tabell312[[#This Row],[Totalt]],0)</f>
        <v>0</v>
      </c>
    </row>
    <row r="107" spans="1:9" ht="15" customHeight="1">
      <c r="A107" s="21" t="s">
        <v>46</v>
      </c>
      <c r="B107" s="37">
        <v>0</v>
      </c>
      <c r="C107" s="37">
        <v>0</v>
      </c>
      <c r="D107" s="37">
        <v>0</v>
      </c>
      <c r="E107" s="37">
        <v>0</v>
      </c>
      <c r="F107" s="37">
        <v>0</v>
      </c>
      <c r="G107" s="37">
        <v>1</v>
      </c>
      <c r="H107" s="37">
        <v>1</v>
      </c>
      <c r="I107" s="26">
        <f>IFERROR(Tabell312[[#This Row],[Bifall]]/Tabell312[[#This Row],[Totalt]],0)</f>
        <v>0</v>
      </c>
    </row>
    <row r="108" spans="1:9" ht="15" customHeight="1">
      <c r="A108" s="21" t="s">
        <v>94</v>
      </c>
      <c r="B108" s="37">
        <v>10</v>
      </c>
      <c r="C108" s="37">
        <v>35</v>
      </c>
      <c r="D108" s="37">
        <v>0</v>
      </c>
      <c r="E108" s="37">
        <v>6</v>
      </c>
      <c r="F108" s="37">
        <v>0</v>
      </c>
      <c r="G108" s="37">
        <v>2</v>
      </c>
      <c r="H108" s="37">
        <v>53</v>
      </c>
      <c r="I108" s="26">
        <f>IFERROR(Tabell312[[#This Row],[Bifall]]/Tabell312[[#This Row],[Totalt]],0)</f>
        <v>0.18867924528301888</v>
      </c>
    </row>
    <row r="109" spans="1:9" ht="15" customHeight="1">
      <c r="A109" s="2" t="s">
        <v>47</v>
      </c>
      <c r="B109" s="20">
        <v>65</v>
      </c>
      <c r="C109" s="20">
        <v>343</v>
      </c>
      <c r="D109" s="20">
        <v>1</v>
      </c>
      <c r="E109" s="20">
        <v>79</v>
      </c>
      <c r="F109" s="20">
        <v>1</v>
      </c>
      <c r="G109" s="20">
        <v>69</v>
      </c>
      <c r="H109" s="20">
        <v>558</v>
      </c>
      <c r="I109" s="13">
        <f>IFERROR(Tabell312[[#This Row],[Bifall]]/Tabell312[[#This Row],[Totalt]],0)</f>
        <v>0.11648745519713262</v>
      </c>
    </row>
    <row r="110" spans="1:9" ht="15" customHeight="1">
      <c r="A110" s="2" t="s">
        <v>48</v>
      </c>
      <c r="B110" s="20">
        <v>2</v>
      </c>
      <c r="C110" s="20">
        <v>0</v>
      </c>
      <c r="D110" s="20">
        <v>0</v>
      </c>
      <c r="E110" s="20">
        <v>3</v>
      </c>
      <c r="F110" s="20">
        <v>0</v>
      </c>
      <c r="G110" s="20">
        <v>0</v>
      </c>
      <c r="H110" s="20">
        <v>5</v>
      </c>
      <c r="I110" s="13">
        <f>IFERROR(Tabell312[[#This Row],[Bifall]]/Tabell312[[#This Row],[Totalt]],0)</f>
        <v>0.4</v>
      </c>
    </row>
    <row r="111" spans="1:9" ht="15" customHeight="1">
      <c r="A111" s="2" t="s">
        <v>49</v>
      </c>
      <c r="B111" s="20">
        <v>0</v>
      </c>
      <c r="C111" s="20">
        <v>8</v>
      </c>
      <c r="D111" s="20">
        <v>0</v>
      </c>
      <c r="E111" s="20">
        <v>3</v>
      </c>
      <c r="F111" s="20">
        <v>0</v>
      </c>
      <c r="G111" s="20">
        <v>2</v>
      </c>
      <c r="H111" s="20">
        <v>13</v>
      </c>
      <c r="I111" s="13">
        <f>IFERROR(Tabell312[[#This Row],[Bifall]]/Tabell312[[#This Row],[Totalt]],0)</f>
        <v>0</v>
      </c>
    </row>
    <row r="112" spans="1:9" ht="15" customHeight="1">
      <c r="A112" s="2" t="s">
        <v>50</v>
      </c>
      <c r="B112" s="20">
        <v>5</v>
      </c>
      <c r="C112" s="20">
        <v>13</v>
      </c>
      <c r="D112" s="20">
        <v>0</v>
      </c>
      <c r="E112" s="20">
        <v>0</v>
      </c>
      <c r="F112" s="20">
        <v>16</v>
      </c>
      <c r="G112" s="20">
        <v>13</v>
      </c>
      <c r="H112" s="20">
        <v>47</v>
      </c>
      <c r="I112" s="13">
        <f>IFERROR(Tabell312[[#This Row],[Bifall]]/Tabell312[[#This Row],[Totalt]],0)</f>
        <v>0.10638297872340426</v>
      </c>
    </row>
    <row r="113" spans="1:9" ht="15" customHeight="1">
      <c r="A113" s="2" t="s">
        <v>51</v>
      </c>
      <c r="B113" s="20">
        <v>1</v>
      </c>
      <c r="C113" s="20">
        <v>13</v>
      </c>
      <c r="D113" s="20">
        <v>0</v>
      </c>
      <c r="E113" s="20">
        <v>5</v>
      </c>
      <c r="F113" s="20">
        <v>0</v>
      </c>
      <c r="G113" s="20">
        <v>2</v>
      </c>
      <c r="H113" s="20">
        <v>21</v>
      </c>
      <c r="I113" s="13">
        <f>IFERROR(Tabell312[[#This Row],[Bifall]]/Tabell312[[#This Row],[Totalt]],0)</f>
        <v>4.7619047619047616E-2</v>
      </c>
    </row>
    <row r="114" spans="1:9" ht="15" customHeight="1">
      <c r="A114" s="2" t="s">
        <v>145</v>
      </c>
      <c r="B114" s="20">
        <v>0</v>
      </c>
      <c r="C114" s="20">
        <v>1</v>
      </c>
      <c r="D114" s="20">
        <v>0</v>
      </c>
      <c r="E114" s="20">
        <v>0</v>
      </c>
      <c r="F114" s="20">
        <v>1</v>
      </c>
      <c r="G114" s="20">
        <v>0</v>
      </c>
      <c r="H114" s="20">
        <v>2</v>
      </c>
      <c r="I114" s="13">
        <f>IFERROR(Tabell312[[#This Row],[Bifall]]/Tabell312[[#This Row],[Totalt]],0)</f>
        <v>0</v>
      </c>
    </row>
    <row r="115" spans="1:9" ht="15" customHeight="1">
      <c r="A115" s="21" t="s">
        <v>52</v>
      </c>
      <c r="B115" s="37">
        <v>123</v>
      </c>
      <c r="C115" s="37">
        <v>155</v>
      </c>
      <c r="D115" s="37">
        <v>19</v>
      </c>
      <c r="E115" s="37">
        <v>14</v>
      </c>
      <c r="F115" s="37">
        <v>0</v>
      </c>
      <c r="G115" s="37">
        <v>53</v>
      </c>
      <c r="H115" s="37">
        <v>364</v>
      </c>
      <c r="I115" s="26">
        <f>IFERROR(Tabell312[[#This Row],[Bifall]]/Tabell312[[#This Row],[Totalt]],0)</f>
        <v>0.33791208791208793</v>
      </c>
    </row>
    <row r="116" spans="1:9" ht="15" customHeight="1">
      <c r="A116" s="21" t="s">
        <v>179</v>
      </c>
      <c r="B116" s="37">
        <v>0</v>
      </c>
      <c r="C116" s="37">
        <v>0</v>
      </c>
      <c r="D116" s="37">
        <v>0</v>
      </c>
      <c r="E116" s="37">
        <v>0</v>
      </c>
      <c r="F116" s="37">
        <v>0</v>
      </c>
      <c r="G116" s="37">
        <v>4</v>
      </c>
      <c r="H116" s="37">
        <v>4</v>
      </c>
      <c r="I116" s="26">
        <f>IFERROR(Tabell312[[#This Row],[Bifall]]/Tabell312[[#This Row],[Totalt]],0)</f>
        <v>0</v>
      </c>
    </row>
    <row r="117" spans="1:9" ht="15" customHeight="1">
      <c r="A117" s="21" t="s">
        <v>53</v>
      </c>
      <c r="B117" s="37">
        <v>2</v>
      </c>
      <c r="C117" s="37">
        <v>30</v>
      </c>
      <c r="D117" s="37">
        <v>0</v>
      </c>
      <c r="E117" s="37">
        <v>2</v>
      </c>
      <c r="F117" s="37">
        <v>0</v>
      </c>
      <c r="G117" s="37">
        <v>3</v>
      </c>
      <c r="H117" s="37">
        <v>37</v>
      </c>
      <c r="I117" s="26">
        <f>IFERROR(Tabell312[[#This Row],[Bifall]]/Tabell312[[#This Row],[Totalt]],0)</f>
        <v>5.4054054054054057E-2</v>
      </c>
    </row>
    <row r="118" spans="1:9" ht="15" customHeight="1">
      <c r="A118" s="21" t="s">
        <v>54</v>
      </c>
      <c r="B118" s="37">
        <v>131</v>
      </c>
      <c r="C118" s="37">
        <v>157</v>
      </c>
      <c r="D118" s="37">
        <v>13</v>
      </c>
      <c r="E118" s="37">
        <v>12</v>
      </c>
      <c r="F118" s="37">
        <v>0</v>
      </c>
      <c r="G118" s="37">
        <v>32</v>
      </c>
      <c r="H118" s="37">
        <v>345</v>
      </c>
      <c r="I118" s="26">
        <f>IFERROR(Tabell312[[#This Row],[Bifall]]/Tabell312[[#This Row],[Totalt]],0)</f>
        <v>0.37971014492753624</v>
      </c>
    </row>
    <row r="119" spans="1:9" ht="15" customHeight="1">
      <c r="A119" s="21" t="s">
        <v>170</v>
      </c>
      <c r="B119" s="37">
        <v>0</v>
      </c>
      <c r="C119" s="37">
        <v>1</v>
      </c>
      <c r="D119" s="37">
        <v>0</v>
      </c>
      <c r="E119" s="37">
        <v>0</v>
      </c>
      <c r="F119" s="37">
        <v>0</v>
      </c>
      <c r="G119" s="37">
        <v>1</v>
      </c>
      <c r="H119" s="37">
        <v>2</v>
      </c>
      <c r="I119" s="26">
        <f>IFERROR(Tabell312[[#This Row],[Bifall]]/Tabell312[[#This Row],[Totalt]],0)</f>
        <v>0</v>
      </c>
    </row>
    <row r="120" spans="1:9" ht="15" customHeight="1">
      <c r="A120" s="21" t="s">
        <v>55</v>
      </c>
      <c r="B120" s="37">
        <v>35</v>
      </c>
      <c r="C120" s="37">
        <v>34</v>
      </c>
      <c r="D120" s="37">
        <v>6</v>
      </c>
      <c r="E120" s="37">
        <v>6</v>
      </c>
      <c r="F120" s="37">
        <v>0</v>
      </c>
      <c r="G120" s="37">
        <v>8</v>
      </c>
      <c r="H120" s="37">
        <v>89</v>
      </c>
      <c r="I120" s="26">
        <f>IFERROR(Tabell312[[#This Row],[Bifall]]/Tabell312[[#This Row],[Totalt]],0)</f>
        <v>0.39325842696629215</v>
      </c>
    </row>
    <row r="121" spans="1:9" ht="15" customHeight="1">
      <c r="A121" s="21" t="s">
        <v>107</v>
      </c>
      <c r="B121" s="37">
        <v>0</v>
      </c>
      <c r="C121" s="37">
        <v>13</v>
      </c>
      <c r="D121" s="37">
        <v>0</v>
      </c>
      <c r="E121" s="37">
        <v>1</v>
      </c>
      <c r="F121" s="37">
        <v>0</v>
      </c>
      <c r="G121" s="37">
        <v>0</v>
      </c>
      <c r="H121" s="37">
        <v>14</v>
      </c>
      <c r="I121" s="26">
        <f>IFERROR(Tabell312[[#This Row],[Bifall]]/Tabell312[[#This Row],[Totalt]],0)</f>
        <v>0</v>
      </c>
    </row>
    <row r="122" spans="1:9" ht="15" customHeight="1">
      <c r="A122" s="41" t="s">
        <v>139</v>
      </c>
      <c r="B122" s="42">
        <v>0</v>
      </c>
      <c r="C122" s="42">
        <v>0</v>
      </c>
      <c r="D122" s="42">
        <v>0</v>
      </c>
      <c r="E122" s="42">
        <v>0</v>
      </c>
      <c r="F122" s="42">
        <v>4</v>
      </c>
      <c r="G122" s="42">
        <v>1</v>
      </c>
      <c r="H122" s="42">
        <v>5</v>
      </c>
      <c r="I122" s="43">
        <f>IFERROR(Tabell312[[#This Row],[Bifall]]/Tabell312[[#This Row],[Totalt]],0)</f>
        <v>0</v>
      </c>
    </row>
    <row r="123" spans="1:9" ht="15" customHeight="1">
      <c r="A123" s="41" t="s">
        <v>140</v>
      </c>
      <c r="B123" s="42">
        <v>3</v>
      </c>
      <c r="C123" s="42">
        <v>1</v>
      </c>
      <c r="D123" s="42">
        <v>0</v>
      </c>
      <c r="E123" s="42">
        <v>0</v>
      </c>
      <c r="F123" s="42">
        <v>0</v>
      </c>
      <c r="G123" s="42">
        <v>2</v>
      </c>
      <c r="H123" s="42">
        <v>6</v>
      </c>
      <c r="I123" s="43">
        <f>IFERROR(Tabell312[[#This Row],[Bifall]]/Tabell312[[#This Row],[Totalt]],0)</f>
        <v>0.5</v>
      </c>
    </row>
    <row r="124" spans="1:9" ht="15" customHeight="1">
      <c r="A124" s="41" t="s">
        <v>56</v>
      </c>
      <c r="B124" s="42">
        <v>838</v>
      </c>
      <c r="C124" s="42">
        <v>158</v>
      </c>
      <c r="D124" s="42">
        <v>28</v>
      </c>
      <c r="E124" s="42">
        <v>81</v>
      </c>
      <c r="F124" s="42">
        <v>0</v>
      </c>
      <c r="G124" s="42">
        <v>169</v>
      </c>
      <c r="H124" s="42">
        <v>1274</v>
      </c>
      <c r="I124" s="43">
        <f>IFERROR(Tabell312[[#This Row],[Bifall]]/Tabell312[[#This Row],[Totalt]],0)</f>
        <v>0.65777080062794346</v>
      </c>
    </row>
    <row r="125" spans="1:9" ht="15" customHeight="1">
      <c r="A125" s="41" t="s">
        <v>57</v>
      </c>
      <c r="B125" s="42">
        <v>3</v>
      </c>
      <c r="C125" s="42">
        <v>36</v>
      </c>
      <c r="D125" s="42">
        <v>0</v>
      </c>
      <c r="E125" s="42">
        <v>5</v>
      </c>
      <c r="F125" s="42">
        <v>0</v>
      </c>
      <c r="G125" s="42">
        <v>13</v>
      </c>
      <c r="H125" s="42">
        <v>57</v>
      </c>
      <c r="I125" s="43">
        <f>IFERROR(Tabell312[[#This Row],[Bifall]]/Tabell312[[#This Row],[Totalt]],0)</f>
        <v>5.2631578947368418E-2</v>
      </c>
    </row>
    <row r="126" spans="1:9" ht="15" customHeight="1">
      <c r="A126" s="41" t="s">
        <v>185</v>
      </c>
      <c r="B126" s="42">
        <v>0</v>
      </c>
      <c r="C126" s="42">
        <v>1</v>
      </c>
      <c r="D126" s="42">
        <v>0</v>
      </c>
      <c r="E126" s="42">
        <v>0</v>
      </c>
      <c r="F126" s="42">
        <v>0</v>
      </c>
      <c r="G126" s="42">
        <v>0</v>
      </c>
      <c r="H126" s="42">
        <v>1</v>
      </c>
      <c r="I126" s="43">
        <f>IFERROR(Tabell312[[#This Row],[Bifall]]/Tabell312[[#This Row],[Totalt]],0)</f>
        <v>0</v>
      </c>
    </row>
    <row r="127" spans="1:9" ht="15" customHeight="1">
      <c r="A127" s="41" t="s">
        <v>58</v>
      </c>
      <c r="B127" s="42">
        <v>7</v>
      </c>
      <c r="C127" s="42">
        <v>21</v>
      </c>
      <c r="D127" s="42">
        <v>0</v>
      </c>
      <c r="E127" s="42">
        <v>13</v>
      </c>
      <c r="F127" s="42">
        <v>0</v>
      </c>
      <c r="G127" s="42">
        <v>2</v>
      </c>
      <c r="H127" s="42">
        <v>43</v>
      </c>
      <c r="I127" s="43">
        <f>IFERROR(Tabell312[[#This Row],[Bifall]]/Tabell312[[#This Row],[Totalt]],0)</f>
        <v>0.16279069767441862</v>
      </c>
    </row>
    <row r="128" spans="1:9" ht="15" customHeight="1">
      <c r="A128" s="41" t="s">
        <v>122</v>
      </c>
      <c r="B128" s="42">
        <v>0</v>
      </c>
      <c r="C128" s="42">
        <v>0</v>
      </c>
      <c r="D128" s="42">
        <v>0</v>
      </c>
      <c r="E128" s="42">
        <v>1</v>
      </c>
      <c r="F128" s="42">
        <v>0</v>
      </c>
      <c r="G128" s="42">
        <v>0</v>
      </c>
      <c r="H128" s="42">
        <v>1</v>
      </c>
      <c r="I128" s="43">
        <f>IFERROR(Tabell312[[#This Row],[Bifall]]/Tabell312[[#This Row],[Totalt]],0)</f>
        <v>0</v>
      </c>
    </row>
    <row r="129" spans="1:9" ht="15" customHeight="1">
      <c r="A129" s="41" t="s">
        <v>59</v>
      </c>
      <c r="B129" s="42">
        <v>1</v>
      </c>
      <c r="C129" s="42">
        <v>13</v>
      </c>
      <c r="D129" s="42">
        <v>0</v>
      </c>
      <c r="E129" s="42">
        <v>1</v>
      </c>
      <c r="F129" s="42">
        <v>0</v>
      </c>
      <c r="G129" s="42">
        <v>2</v>
      </c>
      <c r="H129" s="42">
        <v>17</v>
      </c>
      <c r="I129" s="43">
        <f>IFERROR(Tabell312[[#This Row],[Bifall]]/Tabell312[[#This Row],[Totalt]],0)</f>
        <v>5.8823529411764705E-2</v>
      </c>
    </row>
    <row r="130" spans="1:9" ht="15" customHeight="1">
      <c r="A130" s="41" t="s">
        <v>137</v>
      </c>
      <c r="B130" s="42">
        <v>0</v>
      </c>
      <c r="C130" s="42">
        <v>0</v>
      </c>
      <c r="D130" s="42">
        <v>0</v>
      </c>
      <c r="E130" s="42">
        <v>2</v>
      </c>
      <c r="F130" s="42">
        <v>0</v>
      </c>
      <c r="G130" s="42">
        <v>0</v>
      </c>
      <c r="H130" s="42">
        <v>2</v>
      </c>
      <c r="I130" s="43">
        <f>IFERROR(Tabell312[[#This Row],[Bifall]]/Tabell312[[#This Row],[Totalt]],0)</f>
        <v>0</v>
      </c>
    </row>
    <row r="131" spans="1:9" ht="15" customHeight="1">
      <c r="A131" s="41" t="s">
        <v>138</v>
      </c>
      <c r="B131" s="42">
        <v>0</v>
      </c>
      <c r="C131" s="42">
        <v>3</v>
      </c>
      <c r="D131" s="42">
        <v>0</v>
      </c>
      <c r="E131" s="42">
        <v>0</v>
      </c>
      <c r="F131" s="42">
        <v>0</v>
      </c>
      <c r="G131" s="42">
        <v>3</v>
      </c>
      <c r="H131" s="42">
        <v>6</v>
      </c>
      <c r="I131" s="43">
        <f>IFERROR(Tabell312[[#This Row],[Bifall]]/Tabell312[[#This Row],[Totalt]],0)</f>
        <v>0</v>
      </c>
    </row>
    <row r="132" spans="1:9" ht="15" customHeight="1">
      <c r="A132" s="41" t="s">
        <v>60</v>
      </c>
      <c r="B132" s="42">
        <v>5</v>
      </c>
      <c r="C132" s="42">
        <v>29</v>
      </c>
      <c r="D132" s="42">
        <v>0</v>
      </c>
      <c r="E132" s="42">
        <v>24</v>
      </c>
      <c r="F132" s="42">
        <v>0</v>
      </c>
      <c r="G132" s="42">
        <v>12</v>
      </c>
      <c r="H132" s="42">
        <v>70</v>
      </c>
      <c r="I132" s="43">
        <f>IFERROR(Tabell312[[#This Row],[Bifall]]/Tabell312[[#This Row],[Totalt]],0)</f>
        <v>7.1428571428571425E-2</v>
      </c>
    </row>
    <row r="133" spans="1:9" ht="15" customHeight="1">
      <c r="A133" s="41" t="s">
        <v>61</v>
      </c>
      <c r="B133" s="42">
        <v>95</v>
      </c>
      <c r="C133" s="42">
        <v>370</v>
      </c>
      <c r="D133" s="42">
        <v>0</v>
      </c>
      <c r="E133" s="42">
        <v>71</v>
      </c>
      <c r="F133" s="42">
        <v>3</v>
      </c>
      <c r="G133" s="42">
        <v>56</v>
      </c>
      <c r="H133" s="42">
        <v>595</v>
      </c>
      <c r="I133" s="43">
        <f>IFERROR(Tabell312[[#This Row],[Bifall]]/Tabell312[[#This Row],[Totalt]],0)</f>
        <v>0.15966386554621848</v>
      </c>
    </row>
    <row r="134" spans="1:9" ht="15" customHeight="1">
      <c r="A134" s="41" t="s">
        <v>62</v>
      </c>
      <c r="B134" s="42">
        <v>1</v>
      </c>
      <c r="C134" s="42">
        <v>9</v>
      </c>
      <c r="D134" s="42">
        <v>0</v>
      </c>
      <c r="E134" s="42">
        <v>1</v>
      </c>
      <c r="F134" s="42">
        <v>0</v>
      </c>
      <c r="G134" s="42">
        <v>0</v>
      </c>
      <c r="H134" s="42">
        <v>11</v>
      </c>
      <c r="I134" s="43">
        <f>IFERROR(Tabell312[[#This Row],[Bifall]]/Tabell312[[#This Row],[Totalt]],0)</f>
        <v>9.0909090909090912E-2</v>
      </c>
    </row>
    <row r="135" spans="1:9" ht="15" customHeight="1">
      <c r="A135" s="41" t="s">
        <v>63</v>
      </c>
      <c r="B135" s="42">
        <v>0</v>
      </c>
      <c r="C135" s="42">
        <v>1</v>
      </c>
      <c r="D135" s="42">
        <v>0</v>
      </c>
      <c r="E135" s="42">
        <v>0</v>
      </c>
      <c r="F135" s="42">
        <v>1</v>
      </c>
      <c r="G135" s="42">
        <v>1</v>
      </c>
      <c r="H135" s="42">
        <v>3</v>
      </c>
      <c r="I135" s="43">
        <f>IFERROR(Tabell312[[#This Row],[Bifall]]/Tabell312[[#This Row],[Totalt]],0)</f>
        <v>0</v>
      </c>
    </row>
    <row r="136" spans="1:9" ht="15" customHeight="1">
      <c r="A136" s="41" t="s">
        <v>64</v>
      </c>
      <c r="B136" s="42">
        <v>108</v>
      </c>
      <c r="C136" s="42">
        <v>62</v>
      </c>
      <c r="D136" s="42">
        <v>2</v>
      </c>
      <c r="E136" s="42">
        <v>14</v>
      </c>
      <c r="F136" s="42">
        <v>0</v>
      </c>
      <c r="G136" s="42">
        <v>12</v>
      </c>
      <c r="H136" s="42">
        <v>198</v>
      </c>
      <c r="I136" s="43">
        <f>IFERROR(Tabell312[[#This Row],[Bifall]]/Tabell312[[#This Row],[Totalt]],0)</f>
        <v>0.54545454545454541</v>
      </c>
    </row>
    <row r="137" spans="1:9" ht="15" customHeight="1">
      <c r="A137" s="41" t="s">
        <v>65</v>
      </c>
      <c r="B137" s="42">
        <v>2</v>
      </c>
      <c r="C137" s="42">
        <v>2</v>
      </c>
      <c r="D137" s="42">
        <v>2</v>
      </c>
      <c r="E137" s="42">
        <v>2</v>
      </c>
      <c r="F137" s="42">
        <v>1</v>
      </c>
      <c r="G137" s="42">
        <v>379</v>
      </c>
      <c r="H137" s="42">
        <v>388</v>
      </c>
      <c r="I137" s="43">
        <f>IFERROR(Tabell312[[#This Row],[Bifall]]/Tabell312[[#This Row],[Totalt]],0)</f>
        <v>5.1546391752577319E-3</v>
      </c>
    </row>
    <row r="138" spans="1:9" ht="15" customHeight="1">
      <c r="A138" s="41" t="s">
        <v>66</v>
      </c>
      <c r="B138" s="42">
        <v>0</v>
      </c>
      <c r="C138" s="42">
        <v>1</v>
      </c>
      <c r="D138" s="42">
        <v>0</v>
      </c>
      <c r="E138" s="42">
        <v>0</v>
      </c>
      <c r="F138" s="42">
        <v>0</v>
      </c>
      <c r="G138" s="42">
        <v>7</v>
      </c>
      <c r="H138" s="42">
        <v>8</v>
      </c>
      <c r="I138" s="43">
        <f>IFERROR(Tabell312[[#This Row],[Bifall]]/Tabell312[[#This Row],[Totalt]],0)</f>
        <v>0</v>
      </c>
    </row>
    <row r="139" spans="1:9" ht="15" customHeight="1">
      <c r="A139" s="41" t="s">
        <v>171</v>
      </c>
      <c r="B139" s="42">
        <v>0</v>
      </c>
      <c r="C139" s="42">
        <v>1</v>
      </c>
      <c r="D139" s="42">
        <v>0</v>
      </c>
      <c r="E139" s="42">
        <v>0</v>
      </c>
      <c r="F139" s="42">
        <v>0</v>
      </c>
      <c r="G139" s="42">
        <v>0</v>
      </c>
      <c r="H139" s="42">
        <v>1</v>
      </c>
      <c r="I139" s="43">
        <f>IFERROR(Tabell312[[#This Row],[Bifall]]/Tabell312[[#This Row],[Totalt]],0)</f>
        <v>0</v>
      </c>
    </row>
    <row r="140" spans="1:9" ht="15" customHeight="1">
      <c r="A140" s="41" t="s">
        <v>67</v>
      </c>
      <c r="B140" s="42">
        <v>1</v>
      </c>
      <c r="C140" s="42">
        <v>12</v>
      </c>
      <c r="D140" s="42">
        <v>0</v>
      </c>
      <c r="E140" s="42">
        <v>1</v>
      </c>
      <c r="F140" s="42">
        <v>1</v>
      </c>
      <c r="G140" s="42">
        <v>5</v>
      </c>
      <c r="H140" s="42">
        <v>20</v>
      </c>
      <c r="I140" s="43">
        <f>IFERROR(Tabell312[[#This Row],[Bifall]]/Tabell312[[#This Row],[Totalt]],0)</f>
        <v>0.05</v>
      </c>
    </row>
    <row r="141" spans="1:9" ht="15" customHeight="1">
      <c r="A141" s="41" t="s">
        <v>68</v>
      </c>
      <c r="B141" s="42">
        <v>42</v>
      </c>
      <c r="C141" s="42">
        <v>639</v>
      </c>
      <c r="D141" s="42">
        <v>0</v>
      </c>
      <c r="E141" s="42">
        <v>80</v>
      </c>
      <c r="F141" s="42">
        <v>6</v>
      </c>
      <c r="G141" s="42">
        <v>76</v>
      </c>
      <c r="H141" s="42">
        <v>843</v>
      </c>
      <c r="I141" s="43">
        <f>IFERROR(Tabell312[[#This Row],[Bifall]]/Tabell312[[#This Row],[Totalt]],0)</f>
        <v>4.9822064056939501E-2</v>
      </c>
    </row>
    <row r="142" spans="1:9" ht="15" customHeight="1">
      <c r="A142" s="41" t="s">
        <v>69</v>
      </c>
      <c r="B142" s="42">
        <v>14</v>
      </c>
      <c r="C142" s="42">
        <v>81</v>
      </c>
      <c r="D142" s="42">
        <v>0</v>
      </c>
      <c r="E142" s="42">
        <v>0</v>
      </c>
      <c r="F142" s="42">
        <v>2</v>
      </c>
      <c r="G142" s="42">
        <v>4</v>
      </c>
      <c r="H142" s="42">
        <v>101</v>
      </c>
      <c r="I142" s="43">
        <f>IFERROR(Tabell312[[#This Row],[Bifall]]/Tabell312[[#This Row],[Totalt]],0)</f>
        <v>0.13861386138613863</v>
      </c>
    </row>
    <row r="143" spans="1:9" ht="15" customHeight="1">
      <c r="A143" s="41" t="s">
        <v>70</v>
      </c>
      <c r="B143" s="42">
        <v>1</v>
      </c>
      <c r="C143" s="42">
        <v>33</v>
      </c>
      <c r="D143" s="42">
        <v>0</v>
      </c>
      <c r="E143" s="42">
        <v>2</v>
      </c>
      <c r="F143" s="42">
        <v>0</v>
      </c>
      <c r="G143" s="42">
        <v>7</v>
      </c>
      <c r="H143" s="42">
        <v>43</v>
      </c>
      <c r="I143" s="43">
        <f>IFERROR(Tabell312[[#This Row],[Bifall]]/Tabell312[[#This Row],[Totalt]],0)</f>
        <v>2.3255813953488372E-2</v>
      </c>
    </row>
    <row r="144" spans="1:9" ht="15" customHeight="1">
      <c r="A144" s="41" t="s">
        <v>71</v>
      </c>
      <c r="B144" s="42">
        <v>0</v>
      </c>
      <c r="C144" s="42">
        <v>3</v>
      </c>
      <c r="D144" s="42">
        <v>0</v>
      </c>
      <c r="E144" s="42">
        <v>0</v>
      </c>
      <c r="F144" s="42">
        <v>0</v>
      </c>
      <c r="G144" s="42">
        <v>1</v>
      </c>
      <c r="H144" s="42">
        <v>4</v>
      </c>
      <c r="I144" s="43">
        <f>IFERROR(Tabell312[[#This Row],[Bifall]]/Tabell312[[#This Row],[Totalt]],0)</f>
        <v>0</v>
      </c>
    </row>
    <row r="145" spans="1:9" ht="15" customHeight="1">
      <c r="A145" s="41" t="s">
        <v>112</v>
      </c>
      <c r="B145" s="42">
        <v>2</v>
      </c>
      <c r="C145" s="42">
        <v>16</v>
      </c>
      <c r="D145" s="42">
        <v>0</v>
      </c>
      <c r="E145" s="42">
        <v>0</v>
      </c>
      <c r="F145" s="42">
        <v>0</v>
      </c>
      <c r="G145" s="42">
        <v>1</v>
      </c>
      <c r="H145" s="42">
        <v>19</v>
      </c>
      <c r="I145" s="43">
        <f>IFERROR(Tabell312[[#This Row],[Bifall]]/Tabell312[[#This Row],[Totalt]],0)</f>
        <v>0.10526315789473684</v>
      </c>
    </row>
    <row r="146" spans="1:9" ht="15" customHeight="1">
      <c r="A146" s="41" t="s">
        <v>0</v>
      </c>
      <c r="B146" s="42">
        <v>4197</v>
      </c>
      <c r="C146" s="42">
        <v>8005</v>
      </c>
      <c r="D146" s="42">
        <v>159</v>
      </c>
      <c r="E146" s="42">
        <v>1042</v>
      </c>
      <c r="F146" s="42">
        <v>304</v>
      </c>
      <c r="G146" s="42">
        <v>2198</v>
      </c>
      <c r="H146" s="42">
        <v>15905</v>
      </c>
      <c r="I146" s="43">
        <f>IFERROR(Tabell312[[#This Row],[Bifall]]/Tabell312[[#This Row],[Totalt]],0)</f>
        <v>0.2638792832442628</v>
      </c>
    </row>
  </sheetData>
  <pageMargins left="0.05" right="0.05" top="0.5" bottom="0.5" header="0" footer="0"/>
  <pageSetup paperSize="9" orientation="portrait" horizontalDpi="300" verticalDpi="300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5" width="15.5703125" style="3" customWidth="1"/>
    <col min="6" max="6" width="18.7109375" style="3" customWidth="1"/>
    <col min="7" max="16384" width="11.42578125" style="2"/>
  </cols>
  <sheetData>
    <row r="1" spans="1:6" ht="15" customHeight="1">
      <c r="A1" s="1" t="s">
        <v>117</v>
      </c>
    </row>
    <row r="2" spans="1:6" ht="15" customHeight="1">
      <c r="A2" s="1"/>
    </row>
    <row r="3" spans="1:6" ht="15" customHeight="1">
      <c r="A3" s="22" t="s">
        <v>74</v>
      </c>
      <c r="B3" s="23" t="s">
        <v>75</v>
      </c>
      <c r="C3" s="23" t="s">
        <v>76</v>
      </c>
      <c r="D3" s="23" t="s">
        <v>72</v>
      </c>
      <c r="E3" s="23" t="s">
        <v>0</v>
      </c>
      <c r="F3" s="23" t="s">
        <v>80</v>
      </c>
    </row>
    <row r="4" spans="1:6" ht="15" customHeight="1">
      <c r="A4" s="4" t="s">
        <v>1</v>
      </c>
      <c r="B4" s="5">
        <v>5476</v>
      </c>
      <c r="C4" s="5">
        <v>365</v>
      </c>
      <c r="D4" s="5">
        <v>254</v>
      </c>
      <c r="E4" s="5">
        <v>6095</v>
      </c>
      <c r="F4" s="6">
        <f>Tabell3123[[#This Row],[Bifall]]/Tabell3123[[#This Row],[Totalt]]</f>
        <v>0.89844134536505327</v>
      </c>
    </row>
    <row r="5" spans="1:6" ht="15" customHeight="1">
      <c r="A5" s="4" t="s">
        <v>2</v>
      </c>
      <c r="B5" s="5">
        <v>14</v>
      </c>
      <c r="C5" s="5">
        <v>1</v>
      </c>
      <c r="D5" s="5">
        <v>1</v>
      </c>
      <c r="E5" s="5">
        <v>16</v>
      </c>
      <c r="F5" s="6">
        <f>Tabell3123[[#This Row],[Bifall]]/Tabell3123[[#This Row],[Totalt]]</f>
        <v>0.875</v>
      </c>
    </row>
    <row r="6" spans="1:6" ht="15" customHeight="1">
      <c r="A6" s="4" t="s">
        <v>3</v>
      </c>
      <c r="B6" s="5">
        <v>10</v>
      </c>
      <c r="C6" s="5">
        <v>0</v>
      </c>
      <c r="D6" s="5">
        <v>1</v>
      </c>
      <c r="E6" s="5">
        <v>11</v>
      </c>
      <c r="F6" s="6">
        <f>Tabell3123[[#This Row],[Bifall]]/Tabell3123[[#This Row],[Totalt]]</f>
        <v>0.90909090909090906</v>
      </c>
    </row>
    <row r="7" spans="1:6" ht="15" customHeight="1">
      <c r="A7" s="4" t="s">
        <v>91</v>
      </c>
      <c r="B7" s="5">
        <v>4</v>
      </c>
      <c r="C7" s="5">
        <v>0</v>
      </c>
      <c r="D7" s="5">
        <v>2</v>
      </c>
      <c r="E7" s="5">
        <v>6</v>
      </c>
      <c r="F7" s="6">
        <f>Tabell3123[[#This Row],[Bifall]]/Tabell3123[[#This Row],[Totalt]]</f>
        <v>0.66666666666666663</v>
      </c>
    </row>
    <row r="8" spans="1:6" ht="15" customHeight="1">
      <c r="A8" s="4" t="s">
        <v>147</v>
      </c>
      <c r="B8" s="5">
        <v>0</v>
      </c>
      <c r="C8" s="5">
        <v>0</v>
      </c>
      <c r="D8" s="5">
        <v>1</v>
      </c>
      <c r="E8" s="5">
        <v>1</v>
      </c>
      <c r="F8" s="6">
        <f>Tabell3123[[#This Row],[Bifall]]/Tabell3123[[#This Row],[Totalt]]</f>
        <v>0</v>
      </c>
    </row>
    <row r="9" spans="1:6" ht="15" customHeight="1">
      <c r="A9" s="4" t="s">
        <v>4</v>
      </c>
      <c r="B9" s="5">
        <v>31</v>
      </c>
      <c r="C9" s="5">
        <v>0</v>
      </c>
      <c r="D9" s="5">
        <v>0</v>
      </c>
      <c r="E9" s="5">
        <v>31</v>
      </c>
      <c r="F9" s="6">
        <f>Tabell3123[[#This Row],[Bifall]]/Tabell3123[[#This Row],[Totalt]]</f>
        <v>1</v>
      </c>
    </row>
    <row r="10" spans="1:6" ht="15" customHeight="1">
      <c r="A10" s="4" t="s">
        <v>5</v>
      </c>
      <c r="B10" s="5">
        <v>72</v>
      </c>
      <c r="C10" s="5">
        <v>7</v>
      </c>
      <c r="D10" s="5">
        <v>5</v>
      </c>
      <c r="E10" s="5">
        <v>84</v>
      </c>
      <c r="F10" s="6">
        <f>Tabell3123[[#This Row],[Bifall]]/Tabell3123[[#This Row],[Totalt]]</f>
        <v>0.8571428571428571</v>
      </c>
    </row>
    <row r="11" spans="1:6" ht="15" customHeight="1">
      <c r="A11" s="4" t="s">
        <v>6</v>
      </c>
      <c r="B11" s="5">
        <v>49</v>
      </c>
      <c r="C11" s="5">
        <v>1</v>
      </c>
      <c r="D11" s="5">
        <v>1</v>
      </c>
      <c r="E11" s="5">
        <v>51</v>
      </c>
      <c r="F11" s="6">
        <f>Tabell3123[[#This Row],[Bifall]]/Tabell3123[[#This Row],[Totalt]]</f>
        <v>0.96078431372549022</v>
      </c>
    </row>
    <row r="12" spans="1:6" ht="15" customHeight="1">
      <c r="A12" s="4" t="s">
        <v>7</v>
      </c>
      <c r="B12" s="5">
        <v>13</v>
      </c>
      <c r="C12" s="5">
        <v>0</v>
      </c>
      <c r="D12" s="5">
        <v>0</v>
      </c>
      <c r="E12" s="5">
        <v>13</v>
      </c>
      <c r="F12" s="6">
        <f>Tabell3123[[#This Row],[Bifall]]/Tabell3123[[#This Row],[Totalt]]</f>
        <v>1</v>
      </c>
    </row>
    <row r="13" spans="1:6" ht="15" customHeight="1">
      <c r="A13" s="4" t="s">
        <v>8</v>
      </c>
      <c r="B13" s="5">
        <v>11</v>
      </c>
      <c r="C13" s="5">
        <v>0</v>
      </c>
      <c r="D13" s="5">
        <v>3</v>
      </c>
      <c r="E13" s="5">
        <v>14</v>
      </c>
      <c r="F13" s="6">
        <f>Tabell3123[[#This Row],[Bifall]]/Tabell3123[[#This Row],[Totalt]]</f>
        <v>0.7857142857142857</v>
      </c>
    </row>
    <row r="14" spans="1:6" ht="15" customHeight="1">
      <c r="A14" s="4" t="s">
        <v>9</v>
      </c>
      <c r="B14" s="5">
        <v>7</v>
      </c>
      <c r="C14" s="5">
        <v>0</v>
      </c>
      <c r="D14" s="5">
        <v>0</v>
      </c>
      <c r="E14" s="5">
        <v>7</v>
      </c>
      <c r="F14" s="6">
        <f>Tabell3123[[#This Row],[Bifall]]/Tabell3123[[#This Row],[Totalt]]</f>
        <v>1</v>
      </c>
    </row>
    <row r="15" spans="1:6" ht="15" customHeight="1">
      <c r="A15" s="4" t="s">
        <v>104</v>
      </c>
      <c r="B15" s="5">
        <v>0</v>
      </c>
      <c r="C15" s="5">
        <v>1</v>
      </c>
      <c r="D15" s="5">
        <v>0</v>
      </c>
      <c r="E15" s="5">
        <v>1</v>
      </c>
      <c r="F15" s="6">
        <f>Tabell3123[[#This Row],[Bifall]]/Tabell3123[[#This Row],[Totalt]]</f>
        <v>0</v>
      </c>
    </row>
    <row r="16" spans="1:6" ht="15" customHeight="1">
      <c r="A16" s="4" t="s">
        <v>124</v>
      </c>
      <c r="B16" s="5">
        <v>2</v>
      </c>
      <c r="C16" s="5">
        <v>0</v>
      </c>
      <c r="D16" s="5">
        <v>0</v>
      </c>
      <c r="E16" s="5">
        <v>2</v>
      </c>
      <c r="F16" s="6">
        <f>Tabell3123[[#This Row],[Bifall]]/Tabell3123[[#This Row],[Totalt]]</f>
        <v>1</v>
      </c>
    </row>
    <row r="17" spans="1:6" ht="15" customHeight="1">
      <c r="A17" s="4" t="s">
        <v>10</v>
      </c>
      <c r="B17" s="5">
        <v>117</v>
      </c>
      <c r="C17" s="5">
        <v>1</v>
      </c>
      <c r="D17" s="5">
        <v>0</v>
      </c>
      <c r="E17" s="5">
        <v>118</v>
      </c>
      <c r="F17" s="6">
        <f>Tabell3123[[#This Row],[Bifall]]/Tabell3123[[#This Row],[Totalt]]</f>
        <v>0.99152542372881358</v>
      </c>
    </row>
    <row r="18" spans="1:6" ht="15" customHeight="1">
      <c r="A18" s="4" t="s">
        <v>173</v>
      </c>
      <c r="B18" s="5">
        <v>2</v>
      </c>
      <c r="C18" s="5">
        <v>0</v>
      </c>
      <c r="D18" s="5">
        <v>0</v>
      </c>
      <c r="E18" s="5">
        <v>2</v>
      </c>
      <c r="F18" s="6">
        <f>Tabell3123[[#This Row],[Bifall]]/Tabell3123[[#This Row],[Totalt]]</f>
        <v>1</v>
      </c>
    </row>
    <row r="19" spans="1:6" ht="15" customHeight="1">
      <c r="A19" s="4" t="s">
        <v>11</v>
      </c>
      <c r="B19" s="5">
        <v>3</v>
      </c>
      <c r="C19" s="5">
        <v>0</v>
      </c>
      <c r="D19" s="5">
        <v>1</v>
      </c>
      <c r="E19" s="5">
        <v>4</v>
      </c>
      <c r="F19" s="6">
        <f>Tabell3123[[#This Row],[Bifall]]/Tabell3123[[#This Row],[Totalt]]</f>
        <v>0.75</v>
      </c>
    </row>
    <row r="20" spans="1:6" ht="15" customHeight="1">
      <c r="A20" s="4" t="s">
        <v>12</v>
      </c>
      <c r="B20" s="5">
        <v>21</v>
      </c>
      <c r="C20" s="5">
        <v>0</v>
      </c>
      <c r="D20" s="5">
        <v>1</v>
      </c>
      <c r="E20" s="5">
        <v>22</v>
      </c>
      <c r="F20" s="6">
        <f>Tabell3123[[#This Row],[Bifall]]/Tabell3123[[#This Row],[Totalt]]</f>
        <v>0.95454545454545459</v>
      </c>
    </row>
    <row r="21" spans="1:6" ht="15" customHeight="1">
      <c r="A21" s="4" t="s">
        <v>13</v>
      </c>
      <c r="B21" s="5">
        <v>45</v>
      </c>
      <c r="C21" s="5">
        <v>0</v>
      </c>
      <c r="D21" s="5">
        <v>2</v>
      </c>
      <c r="E21" s="5">
        <v>47</v>
      </c>
      <c r="F21" s="6">
        <f>Tabell3123[[#This Row],[Bifall]]/Tabell3123[[#This Row],[Totalt]]</f>
        <v>0.95744680851063835</v>
      </c>
    </row>
    <row r="22" spans="1:6" ht="15" customHeight="1">
      <c r="A22" s="4" t="s">
        <v>14</v>
      </c>
      <c r="B22" s="5">
        <v>16</v>
      </c>
      <c r="C22" s="5">
        <v>1</v>
      </c>
      <c r="D22" s="5">
        <v>1</v>
      </c>
      <c r="E22" s="5">
        <v>18</v>
      </c>
      <c r="F22" s="6">
        <f>Tabell3123[[#This Row],[Bifall]]/Tabell3123[[#This Row],[Totalt]]</f>
        <v>0.88888888888888884</v>
      </c>
    </row>
    <row r="23" spans="1:6" ht="15" customHeight="1">
      <c r="A23" s="4" t="s">
        <v>157</v>
      </c>
      <c r="B23" s="5">
        <v>0</v>
      </c>
      <c r="C23" s="5">
        <v>1</v>
      </c>
      <c r="D23" s="5">
        <v>0</v>
      </c>
      <c r="E23" s="5">
        <v>1</v>
      </c>
      <c r="F23" s="6">
        <f>Tabell3123[[#This Row],[Bifall]]/Tabell3123[[#This Row],[Totalt]]</f>
        <v>0</v>
      </c>
    </row>
    <row r="24" spans="1:6" ht="15" customHeight="1">
      <c r="A24" s="4" t="s">
        <v>82</v>
      </c>
      <c r="B24" s="5">
        <v>1</v>
      </c>
      <c r="C24" s="5">
        <v>0</v>
      </c>
      <c r="D24" s="5">
        <v>0</v>
      </c>
      <c r="E24" s="5">
        <v>1</v>
      </c>
      <c r="F24" s="6">
        <f>Tabell3123[[#This Row],[Bifall]]/Tabell3123[[#This Row],[Totalt]]</f>
        <v>1</v>
      </c>
    </row>
    <row r="25" spans="1:6" ht="15" customHeight="1">
      <c r="A25" s="4" t="s">
        <v>83</v>
      </c>
      <c r="B25" s="5">
        <v>1</v>
      </c>
      <c r="C25" s="5">
        <v>0</v>
      </c>
      <c r="D25" s="5">
        <v>1</v>
      </c>
      <c r="E25" s="5">
        <v>2</v>
      </c>
      <c r="F25" s="6">
        <f>Tabell3123[[#This Row],[Bifall]]/Tabell3123[[#This Row],[Totalt]]</f>
        <v>0.5</v>
      </c>
    </row>
    <row r="26" spans="1:6" ht="15" customHeight="1">
      <c r="A26" s="4" t="s">
        <v>15</v>
      </c>
      <c r="B26" s="5">
        <v>101</v>
      </c>
      <c r="C26" s="5">
        <v>8</v>
      </c>
      <c r="D26" s="5">
        <v>4</v>
      </c>
      <c r="E26" s="5">
        <v>113</v>
      </c>
      <c r="F26" s="6">
        <f>Tabell3123[[#This Row],[Bifall]]/Tabell3123[[#This Row],[Totalt]]</f>
        <v>0.89380530973451322</v>
      </c>
    </row>
    <row r="27" spans="1:6" ht="15" customHeight="1">
      <c r="A27" s="4" t="s">
        <v>16</v>
      </c>
      <c r="B27" s="5">
        <v>43</v>
      </c>
      <c r="C27" s="5">
        <v>0</v>
      </c>
      <c r="D27" s="5">
        <v>3</v>
      </c>
      <c r="E27" s="5">
        <v>46</v>
      </c>
      <c r="F27" s="6">
        <f>Tabell3123[[#This Row],[Bifall]]/Tabell3123[[#This Row],[Totalt]]</f>
        <v>0.93478260869565222</v>
      </c>
    </row>
    <row r="28" spans="1:6" ht="15" customHeight="1">
      <c r="A28" s="4" t="s">
        <v>17</v>
      </c>
      <c r="B28" s="5">
        <v>6</v>
      </c>
      <c r="C28" s="5">
        <v>0</v>
      </c>
      <c r="D28" s="5">
        <v>1</v>
      </c>
      <c r="E28" s="5">
        <v>7</v>
      </c>
      <c r="F28" s="6">
        <f>Tabell3123[[#This Row],[Bifall]]/Tabell3123[[#This Row],[Totalt]]</f>
        <v>0.8571428571428571</v>
      </c>
    </row>
    <row r="29" spans="1:6" ht="15" customHeight="1">
      <c r="A29" s="4" t="s">
        <v>18</v>
      </c>
      <c r="B29" s="5">
        <v>3593</v>
      </c>
      <c r="C29" s="5">
        <v>59</v>
      </c>
      <c r="D29" s="5">
        <v>156</v>
      </c>
      <c r="E29" s="5">
        <v>3808</v>
      </c>
      <c r="F29" s="6">
        <f>Tabell3123[[#This Row],[Bifall]]/Tabell3123[[#This Row],[Totalt]]</f>
        <v>0.94353991596638653</v>
      </c>
    </row>
    <row r="30" spans="1:6" ht="15" customHeight="1">
      <c r="A30" s="4" t="s">
        <v>19</v>
      </c>
      <c r="B30" s="5">
        <v>678</v>
      </c>
      <c r="C30" s="5">
        <v>25</v>
      </c>
      <c r="D30" s="5">
        <v>21</v>
      </c>
      <c r="E30" s="5">
        <v>724</v>
      </c>
      <c r="F30" s="6">
        <f>Tabell3123[[#This Row],[Bifall]]/Tabell3123[[#This Row],[Totalt]]</f>
        <v>0.93646408839779005</v>
      </c>
    </row>
    <row r="31" spans="1:6" ht="15" customHeight="1">
      <c r="A31" s="4" t="s">
        <v>84</v>
      </c>
      <c r="B31" s="5">
        <v>1</v>
      </c>
      <c r="C31" s="5">
        <v>0</v>
      </c>
      <c r="D31" s="5">
        <v>0</v>
      </c>
      <c r="E31" s="5">
        <v>1</v>
      </c>
      <c r="F31" s="6">
        <f>Tabell3123[[#This Row],[Bifall]]/Tabell3123[[#This Row],[Totalt]]</f>
        <v>1</v>
      </c>
    </row>
    <row r="32" spans="1:6" ht="15" customHeight="1">
      <c r="A32" s="4" t="s">
        <v>186</v>
      </c>
      <c r="B32" s="5">
        <v>1</v>
      </c>
      <c r="C32" s="5">
        <v>0</v>
      </c>
      <c r="D32" s="5">
        <v>0</v>
      </c>
      <c r="E32" s="5">
        <v>1</v>
      </c>
      <c r="F32" s="6">
        <f>Tabell3123[[#This Row],[Bifall]]/Tabell3123[[#This Row],[Totalt]]</f>
        <v>1</v>
      </c>
    </row>
    <row r="33" spans="1:6" ht="15" customHeight="1">
      <c r="A33" s="4" t="s">
        <v>20</v>
      </c>
      <c r="B33" s="5">
        <v>27</v>
      </c>
      <c r="C33" s="5">
        <v>1</v>
      </c>
      <c r="D33" s="5">
        <v>6</v>
      </c>
      <c r="E33" s="5">
        <v>34</v>
      </c>
      <c r="F33" s="6">
        <f>Tabell3123[[#This Row],[Bifall]]/Tabell3123[[#This Row],[Totalt]]</f>
        <v>0.79411764705882348</v>
      </c>
    </row>
    <row r="34" spans="1:6" ht="15" customHeight="1">
      <c r="A34" s="4" t="s">
        <v>21</v>
      </c>
      <c r="B34" s="5">
        <v>11</v>
      </c>
      <c r="C34" s="5">
        <v>0</v>
      </c>
      <c r="D34" s="5">
        <v>0</v>
      </c>
      <c r="E34" s="5">
        <v>11</v>
      </c>
      <c r="F34" s="6">
        <f>Tabell3123[[#This Row],[Bifall]]/Tabell3123[[#This Row],[Totalt]]</f>
        <v>1</v>
      </c>
    </row>
    <row r="35" spans="1:6" ht="15" customHeight="1">
      <c r="A35" s="4" t="s">
        <v>22</v>
      </c>
      <c r="B35" s="5">
        <v>6</v>
      </c>
      <c r="C35" s="5">
        <v>0</v>
      </c>
      <c r="D35" s="5">
        <v>1</v>
      </c>
      <c r="E35" s="5">
        <v>7</v>
      </c>
      <c r="F35" s="6">
        <f>Tabell3123[[#This Row],[Bifall]]/Tabell3123[[#This Row],[Totalt]]</f>
        <v>0.8571428571428571</v>
      </c>
    </row>
    <row r="36" spans="1:6" ht="15" customHeight="1">
      <c r="A36" s="4" t="s">
        <v>23</v>
      </c>
      <c r="B36" s="5">
        <v>21</v>
      </c>
      <c r="C36" s="5">
        <v>0</v>
      </c>
      <c r="D36" s="5">
        <v>0</v>
      </c>
      <c r="E36" s="5">
        <v>21</v>
      </c>
      <c r="F36" s="6">
        <f>Tabell3123[[#This Row],[Bifall]]/Tabell3123[[#This Row],[Totalt]]</f>
        <v>1</v>
      </c>
    </row>
    <row r="37" spans="1:6" ht="15" customHeight="1">
      <c r="A37" s="4" t="s">
        <v>160</v>
      </c>
      <c r="B37" s="5">
        <v>1</v>
      </c>
      <c r="C37" s="5">
        <v>0</v>
      </c>
      <c r="D37" s="5">
        <v>0</v>
      </c>
      <c r="E37" s="5">
        <v>1</v>
      </c>
      <c r="F37" s="6">
        <f>Tabell3123[[#This Row],[Bifall]]/Tabell3123[[#This Row],[Totalt]]</f>
        <v>1</v>
      </c>
    </row>
    <row r="38" spans="1:6" ht="15" customHeight="1">
      <c r="A38" s="4" t="s">
        <v>24</v>
      </c>
      <c r="B38" s="5">
        <v>2</v>
      </c>
      <c r="C38" s="5">
        <v>0</v>
      </c>
      <c r="D38" s="5">
        <v>0</v>
      </c>
      <c r="E38" s="5">
        <v>2</v>
      </c>
      <c r="F38" s="6">
        <f>Tabell3123[[#This Row],[Bifall]]/Tabell3123[[#This Row],[Totalt]]</f>
        <v>1</v>
      </c>
    </row>
    <row r="39" spans="1:6" ht="15" customHeight="1">
      <c r="A39" s="4" t="s">
        <v>85</v>
      </c>
      <c r="B39" s="5">
        <v>2</v>
      </c>
      <c r="C39" s="5">
        <v>0</v>
      </c>
      <c r="D39" s="5">
        <v>4</v>
      </c>
      <c r="E39" s="5">
        <v>6</v>
      </c>
      <c r="F39" s="6">
        <f>Tabell3123[[#This Row],[Bifall]]/Tabell3123[[#This Row],[Totalt]]</f>
        <v>0.33333333333333331</v>
      </c>
    </row>
    <row r="40" spans="1:6" ht="15" customHeight="1">
      <c r="A40" s="11" t="s">
        <v>152</v>
      </c>
      <c r="B40" s="16">
        <v>1</v>
      </c>
      <c r="C40" s="16">
        <v>0</v>
      </c>
      <c r="D40" s="16">
        <v>0</v>
      </c>
      <c r="E40" s="16">
        <v>1</v>
      </c>
      <c r="F40" s="15">
        <f>Tabell3123[[#This Row],[Bifall]]/Tabell3123[[#This Row],[Totalt]]</f>
        <v>1</v>
      </c>
    </row>
    <row r="41" spans="1:6" ht="15" customHeight="1">
      <c r="A41" s="11" t="s">
        <v>25</v>
      </c>
      <c r="B41" s="16">
        <v>2103</v>
      </c>
      <c r="C41" s="16">
        <v>54</v>
      </c>
      <c r="D41" s="16">
        <v>67</v>
      </c>
      <c r="E41" s="16">
        <v>2224</v>
      </c>
      <c r="F41" s="15">
        <f>Tabell3123[[#This Row],[Bifall]]/Tabell3123[[#This Row],[Totalt]]</f>
        <v>0.94559352517985606</v>
      </c>
    </row>
    <row r="42" spans="1:6" ht="15" customHeight="1">
      <c r="A42" s="11" t="s">
        <v>26</v>
      </c>
      <c r="B42" s="16">
        <v>1461</v>
      </c>
      <c r="C42" s="16">
        <v>24</v>
      </c>
      <c r="D42" s="16">
        <v>37</v>
      </c>
      <c r="E42" s="16">
        <v>1522</v>
      </c>
      <c r="F42" s="15">
        <f>Tabell3123[[#This Row],[Bifall]]/Tabell3123[[#This Row],[Totalt]]</f>
        <v>0.9599211563731932</v>
      </c>
    </row>
    <row r="43" spans="1:6" ht="15" customHeight="1">
      <c r="A43" s="11" t="s">
        <v>123</v>
      </c>
      <c r="B43" s="16">
        <v>0</v>
      </c>
      <c r="C43" s="16">
        <v>0</v>
      </c>
      <c r="D43" s="16">
        <v>1</v>
      </c>
      <c r="E43" s="16">
        <v>1</v>
      </c>
      <c r="F43" s="15">
        <f>Tabell3123[[#This Row],[Bifall]]/Tabell3123[[#This Row],[Totalt]]</f>
        <v>0</v>
      </c>
    </row>
    <row r="44" spans="1:6" ht="15" customHeight="1">
      <c r="A44" s="11" t="s">
        <v>27</v>
      </c>
      <c r="B44" s="16">
        <v>656</v>
      </c>
      <c r="C44" s="16">
        <v>20</v>
      </c>
      <c r="D44" s="16">
        <v>18</v>
      </c>
      <c r="E44" s="16">
        <v>694</v>
      </c>
      <c r="F44" s="15">
        <f>Tabell3123[[#This Row],[Bifall]]/Tabell3123[[#This Row],[Totalt]]</f>
        <v>0.94524495677233433</v>
      </c>
    </row>
    <row r="45" spans="1:6" ht="15" customHeight="1">
      <c r="A45" s="11" t="s">
        <v>28</v>
      </c>
      <c r="B45" s="16">
        <v>64</v>
      </c>
      <c r="C45" s="16">
        <v>4</v>
      </c>
      <c r="D45" s="16">
        <v>3</v>
      </c>
      <c r="E45" s="16">
        <v>71</v>
      </c>
      <c r="F45" s="15">
        <f>Tabell3123[[#This Row],[Bifall]]/Tabell3123[[#This Row],[Totalt]]</f>
        <v>0.90140845070422537</v>
      </c>
    </row>
    <row r="46" spans="1:6" ht="15" customHeight="1">
      <c r="A46" s="11" t="s">
        <v>29</v>
      </c>
      <c r="B46" s="16">
        <v>52</v>
      </c>
      <c r="C46" s="16">
        <v>2</v>
      </c>
      <c r="D46" s="16">
        <v>4</v>
      </c>
      <c r="E46" s="16">
        <v>58</v>
      </c>
      <c r="F46" s="15">
        <f>Tabell3123[[#This Row],[Bifall]]/Tabell3123[[#This Row],[Totalt]]</f>
        <v>0.89655172413793105</v>
      </c>
    </row>
    <row r="47" spans="1:6" ht="15" customHeight="1">
      <c r="A47" s="11" t="s">
        <v>162</v>
      </c>
      <c r="B47" s="16">
        <v>1</v>
      </c>
      <c r="C47" s="16">
        <v>0</v>
      </c>
      <c r="D47" s="16">
        <v>0</v>
      </c>
      <c r="E47" s="16">
        <v>1</v>
      </c>
      <c r="F47" s="15">
        <f>Tabell3123[[#This Row],[Bifall]]/Tabell3123[[#This Row],[Totalt]]</f>
        <v>1</v>
      </c>
    </row>
    <row r="48" spans="1:6" ht="15" customHeight="1">
      <c r="A48" s="11" t="s">
        <v>30</v>
      </c>
      <c r="B48" s="16">
        <v>29</v>
      </c>
      <c r="C48" s="16">
        <v>2</v>
      </c>
      <c r="D48" s="16">
        <v>2</v>
      </c>
      <c r="E48" s="16">
        <v>33</v>
      </c>
      <c r="F48" s="15">
        <f>Tabell3123[[#This Row],[Bifall]]/Tabell3123[[#This Row],[Totalt]]</f>
        <v>0.87878787878787878</v>
      </c>
    </row>
    <row r="49" spans="1:6" ht="15" customHeight="1">
      <c r="A49" s="11" t="s">
        <v>86</v>
      </c>
      <c r="B49" s="16">
        <v>14</v>
      </c>
      <c r="C49" s="16">
        <v>0</v>
      </c>
      <c r="D49" s="16">
        <v>1</v>
      </c>
      <c r="E49" s="16">
        <v>15</v>
      </c>
      <c r="F49" s="15">
        <f>Tabell3123[[#This Row],[Bifall]]/Tabell3123[[#This Row],[Totalt]]</f>
        <v>0.93333333333333335</v>
      </c>
    </row>
    <row r="50" spans="1:6" ht="15" customHeight="1">
      <c r="A50" s="11" t="s">
        <v>31</v>
      </c>
      <c r="B50" s="16">
        <v>49</v>
      </c>
      <c r="C50" s="16">
        <v>0</v>
      </c>
      <c r="D50" s="16">
        <v>4</v>
      </c>
      <c r="E50" s="16">
        <v>53</v>
      </c>
      <c r="F50" s="15">
        <f>Tabell3123[[#This Row],[Bifall]]/Tabell3123[[#This Row],[Totalt]]</f>
        <v>0.92452830188679247</v>
      </c>
    </row>
    <row r="51" spans="1:6" ht="15" customHeight="1">
      <c r="A51" s="11" t="s">
        <v>32</v>
      </c>
      <c r="B51" s="16">
        <v>28</v>
      </c>
      <c r="C51" s="16">
        <v>4</v>
      </c>
      <c r="D51" s="16">
        <v>1</v>
      </c>
      <c r="E51" s="16">
        <v>33</v>
      </c>
      <c r="F51" s="15">
        <f>Tabell3123[[#This Row],[Bifall]]/Tabell3123[[#This Row],[Totalt]]</f>
        <v>0.84848484848484851</v>
      </c>
    </row>
    <row r="52" spans="1:6" ht="15" customHeight="1">
      <c r="A52" s="11" t="s">
        <v>92</v>
      </c>
      <c r="B52" s="16">
        <v>2</v>
      </c>
      <c r="C52" s="16">
        <v>0</v>
      </c>
      <c r="D52" s="16">
        <v>0</v>
      </c>
      <c r="E52" s="16">
        <v>2</v>
      </c>
      <c r="F52" s="15">
        <f>Tabell3123[[#This Row],[Bifall]]/Tabell3123[[#This Row],[Totalt]]</f>
        <v>1</v>
      </c>
    </row>
    <row r="53" spans="1:6" ht="15" customHeight="1">
      <c r="A53" s="11" t="s">
        <v>33</v>
      </c>
      <c r="B53" s="16">
        <v>15</v>
      </c>
      <c r="C53" s="16">
        <v>2</v>
      </c>
      <c r="D53" s="16">
        <v>3</v>
      </c>
      <c r="E53" s="16">
        <v>20</v>
      </c>
      <c r="F53" s="15">
        <f>Tabell3123[[#This Row],[Bifall]]/Tabell3123[[#This Row],[Totalt]]</f>
        <v>0.75</v>
      </c>
    </row>
    <row r="54" spans="1:6" ht="15" customHeight="1">
      <c r="A54" s="11" t="s">
        <v>96</v>
      </c>
      <c r="B54" s="16">
        <v>2</v>
      </c>
      <c r="C54" s="16">
        <v>0</v>
      </c>
      <c r="D54" s="16">
        <v>1</v>
      </c>
      <c r="E54" s="16">
        <v>3</v>
      </c>
      <c r="F54" s="15">
        <f>Tabell3123[[#This Row],[Bifall]]/Tabell3123[[#This Row],[Totalt]]</f>
        <v>0.66666666666666663</v>
      </c>
    </row>
    <row r="55" spans="1:6" ht="15" customHeight="1">
      <c r="A55" s="11" t="s">
        <v>175</v>
      </c>
      <c r="B55" s="16">
        <v>2</v>
      </c>
      <c r="C55" s="16">
        <v>0</v>
      </c>
      <c r="D55" s="16">
        <v>0</v>
      </c>
      <c r="E55" s="16">
        <v>2</v>
      </c>
      <c r="F55" s="15">
        <f>Tabell3123[[#This Row],[Bifall]]/Tabell3123[[#This Row],[Totalt]]</f>
        <v>1</v>
      </c>
    </row>
    <row r="56" spans="1:6" ht="15" customHeight="1">
      <c r="A56" s="11" t="s">
        <v>34</v>
      </c>
      <c r="B56" s="16">
        <v>81</v>
      </c>
      <c r="C56" s="16">
        <v>5</v>
      </c>
      <c r="D56" s="16">
        <v>10</v>
      </c>
      <c r="E56" s="16">
        <v>96</v>
      </c>
      <c r="F56" s="15">
        <f>Tabell3123[[#This Row],[Bifall]]/Tabell3123[[#This Row],[Totalt]]</f>
        <v>0.84375</v>
      </c>
    </row>
    <row r="57" spans="1:6" ht="15" customHeight="1">
      <c r="A57" s="2" t="s">
        <v>143</v>
      </c>
      <c r="B57" s="20">
        <v>2</v>
      </c>
      <c r="C57" s="20">
        <v>0</v>
      </c>
      <c r="D57" s="20">
        <v>2</v>
      </c>
      <c r="E57" s="20">
        <v>4</v>
      </c>
      <c r="F57" s="17">
        <f>Tabell3123[[#This Row],[Bifall]]/Tabell3123[[#This Row],[Totalt]]</f>
        <v>0.5</v>
      </c>
    </row>
    <row r="58" spans="1:6" ht="15" customHeight="1">
      <c r="A58" s="2" t="s">
        <v>35</v>
      </c>
      <c r="B58" s="20">
        <v>37</v>
      </c>
      <c r="C58" s="20">
        <v>1</v>
      </c>
      <c r="D58" s="20">
        <v>4</v>
      </c>
      <c r="E58" s="20">
        <v>42</v>
      </c>
      <c r="F58" s="17">
        <f>Tabell3123[[#This Row],[Bifall]]/Tabell3123[[#This Row],[Totalt]]</f>
        <v>0.88095238095238093</v>
      </c>
    </row>
    <row r="59" spans="1:6" ht="15" customHeight="1">
      <c r="A59" s="2" t="s">
        <v>98</v>
      </c>
      <c r="B59" s="20">
        <v>8</v>
      </c>
      <c r="C59" s="20">
        <v>0</v>
      </c>
      <c r="D59" s="20">
        <v>0</v>
      </c>
      <c r="E59" s="20">
        <v>8</v>
      </c>
      <c r="F59" s="17">
        <f>Tabell3123[[#This Row],[Bifall]]/Tabell3123[[#This Row],[Totalt]]</f>
        <v>1</v>
      </c>
    </row>
    <row r="60" spans="1:6" ht="15" customHeight="1">
      <c r="A60" s="2" t="s">
        <v>132</v>
      </c>
      <c r="B60" s="20">
        <v>2</v>
      </c>
      <c r="C60" s="20">
        <v>0</v>
      </c>
      <c r="D60" s="20">
        <v>0</v>
      </c>
      <c r="E60" s="20">
        <v>2</v>
      </c>
      <c r="F60" s="17">
        <f>Tabell3123[[#This Row],[Bifall]]/Tabell3123[[#This Row],[Totalt]]</f>
        <v>1</v>
      </c>
    </row>
    <row r="61" spans="1:6" ht="15" customHeight="1">
      <c r="A61" s="21" t="s">
        <v>36</v>
      </c>
      <c r="B61" s="37">
        <v>54</v>
      </c>
      <c r="C61" s="37">
        <v>1</v>
      </c>
      <c r="D61" s="37">
        <v>4</v>
      </c>
      <c r="E61" s="37">
        <v>59</v>
      </c>
      <c r="F61" s="27">
        <f>Tabell3123[[#This Row],[Bifall]]/Tabell3123[[#This Row],[Totalt]]</f>
        <v>0.9152542372881356</v>
      </c>
    </row>
    <row r="62" spans="1:6" ht="15" customHeight="1">
      <c r="A62" s="21" t="s">
        <v>144</v>
      </c>
      <c r="B62" s="37">
        <v>1</v>
      </c>
      <c r="C62" s="37">
        <v>0</v>
      </c>
      <c r="D62" s="37">
        <v>0</v>
      </c>
      <c r="E62" s="37">
        <v>1</v>
      </c>
      <c r="F62" s="27">
        <f>Tabell3123[[#This Row],[Bifall]]/Tabell3123[[#This Row],[Totalt]]</f>
        <v>1</v>
      </c>
    </row>
    <row r="63" spans="1:6" ht="15" customHeight="1">
      <c r="A63" s="21" t="s">
        <v>93</v>
      </c>
      <c r="B63" s="37">
        <v>0</v>
      </c>
      <c r="C63" s="37">
        <v>0</v>
      </c>
      <c r="D63" s="37">
        <v>1</v>
      </c>
      <c r="E63" s="37">
        <v>1</v>
      </c>
      <c r="F63" s="27">
        <f>Tabell3123[[#This Row],[Bifall]]/Tabell3123[[#This Row],[Totalt]]</f>
        <v>0</v>
      </c>
    </row>
    <row r="64" spans="1:6" ht="15" customHeight="1">
      <c r="A64" s="21" t="s">
        <v>37</v>
      </c>
      <c r="B64" s="37">
        <v>50</v>
      </c>
      <c r="C64" s="37">
        <v>1</v>
      </c>
      <c r="D64" s="37">
        <v>6</v>
      </c>
      <c r="E64" s="37">
        <v>57</v>
      </c>
      <c r="F64" s="27">
        <f>Tabell3123[[#This Row],[Bifall]]/Tabell3123[[#This Row],[Totalt]]</f>
        <v>0.8771929824561403</v>
      </c>
    </row>
    <row r="65" spans="1:6" ht="15" customHeight="1">
      <c r="A65" s="21" t="s">
        <v>106</v>
      </c>
      <c r="B65" s="37">
        <v>3</v>
      </c>
      <c r="C65" s="37">
        <v>0</v>
      </c>
      <c r="D65" s="37">
        <v>0</v>
      </c>
      <c r="E65" s="37">
        <v>3</v>
      </c>
      <c r="F65" s="27">
        <f>Tabell3123[[#This Row],[Bifall]]/Tabell3123[[#This Row],[Totalt]]</f>
        <v>1</v>
      </c>
    </row>
    <row r="66" spans="1:6" ht="15" customHeight="1">
      <c r="A66" s="21" t="s">
        <v>38</v>
      </c>
      <c r="B66" s="37">
        <v>1</v>
      </c>
      <c r="C66" s="37">
        <v>0</v>
      </c>
      <c r="D66" s="37">
        <v>0</v>
      </c>
      <c r="E66" s="37">
        <v>1</v>
      </c>
      <c r="F66" s="27">
        <f>Tabell3123[[#This Row],[Bifall]]/Tabell3123[[#This Row],[Totalt]]</f>
        <v>1</v>
      </c>
    </row>
    <row r="67" spans="1:6" ht="15" customHeight="1">
      <c r="A67" s="21" t="s">
        <v>188</v>
      </c>
      <c r="B67" s="37">
        <v>2</v>
      </c>
      <c r="C67" s="37">
        <v>1</v>
      </c>
      <c r="D67" s="37">
        <v>0</v>
      </c>
      <c r="E67" s="37">
        <v>3</v>
      </c>
      <c r="F67" s="27">
        <f>Tabell3123[[#This Row],[Bifall]]/Tabell3123[[#This Row],[Totalt]]</f>
        <v>0.66666666666666663</v>
      </c>
    </row>
    <row r="68" spans="1:6" ht="15" customHeight="1">
      <c r="A68" s="21" t="s">
        <v>133</v>
      </c>
      <c r="B68" s="37">
        <v>2</v>
      </c>
      <c r="C68" s="37">
        <v>0</v>
      </c>
      <c r="D68" s="37">
        <v>0</v>
      </c>
      <c r="E68" s="37">
        <v>2</v>
      </c>
      <c r="F68" s="27">
        <f>Tabell3123[[#This Row],[Bifall]]/Tabell3123[[#This Row],[Totalt]]</f>
        <v>1</v>
      </c>
    </row>
    <row r="69" spans="1:6" ht="15" customHeight="1">
      <c r="A69" s="21" t="s">
        <v>39</v>
      </c>
      <c r="B69" s="37">
        <v>59</v>
      </c>
      <c r="C69" s="37">
        <v>2</v>
      </c>
      <c r="D69" s="37">
        <v>5</v>
      </c>
      <c r="E69" s="37">
        <v>66</v>
      </c>
      <c r="F69" s="27">
        <f>Tabell3123[[#This Row],[Bifall]]/Tabell3123[[#This Row],[Totalt]]</f>
        <v>0.89393939393939392</v>
      </c>
    </row>
    <row r="70" spans="1:6" ht="15" customHeight="1">
      <c r="A70" s="21" t="s">
        <v>134</v>
      </c>
      <c r="B70" s="37">
        <v>1</v>
      </c>
      <c r="C70" s="37">
        <v>0</v>
      </c>
      <c r="D70" s="37">
        <v>0</v>
      </c>
      <c r="E70" s="37">
        <v>1</v>
      </c>
      <c r="F70" s="27">
        <f>Tabell3123[[#This Row],[Bifall]]/Tabell3123[[#This Row],[Totalt]]</f>
        <v>1</v>
      </c>
    </row>
    <row r="71" spans="1:6" ht="15" customHeight="1">
      <c r="A71" s="21" t="s">
        <v>40</v>
      </c>
      <c r="B71" s="37">
        <v>107</v>
      </c>
      <c r="C71" s="37">
        <v>4</v>
      </c>
      <c r="D71" s="37">
        <v>20</v>
      </c>
      <c r="E71" s="37">
        <v>131</v>
      </c>
      <c r="F71" s="27">
        <f>Tabell3123[[#This Row],[Bifall]]/Tabell3123[[#This Row],[Totalt]]</f>
        <v>0.81679389312977102</v>
      </c>
    </row>
    <row r="72" spans="1:6" ht="15" customHeight="1">
      <c r="A72" s="21" t="s">
        <v>41</v>
      </c>
      <c r="B72" s="37">
        <v>3</v>
      </c>
      <c r="C72" s="37">
        <v>0</v>
      </c>
      <c r="D72" s="37">
        <v>0</v>
      </c>
      <c r="E72" s="37">
        <v>3</v>
      </c>
      <c r="F72" s="27">
        <f>Tabell3123[[#This Row],[Bifall]]/Tabell3123[[#This Row],[Totalt]]</f>
        <v>1</v>
      </c>
    </row>
    <row r="73" spans="1:6" ht="15" customHeight="1">
      <c r="A73" s="2" t="s">
        <v>151</v>
      </c>
      <c r="B73" s="20">
        <v>0</v>
      </c>
      <c r="C73" s="20">
        <v>2</v>
      </c>
      <c r="D73" s="20">
        <v>1</v>
      </c>
      <c r="E73" s="20">
        <v>3</v>
      </c>
      <c r="F73" s="17">
        <f>Tabell3123[[#This Row],[Bifall]]/Tabell3123[[#This Row],[Totalt]]</f>
        <v>0</v>
      </c>
    </row>
    <row r="74" spans="1:6" ht="15" customHeight="1">
      <c r="A74" s="2" t="s">
        <v>42</v>
      </c>
      <c r="B74" s="20">
        <v>359</v>
      </c>
      <c r="C74" s="20">
        <v>6</v>
      </c>
      <c r="D74" s="20">
        <v>31</v>
      </c>
      <c r="E74" s="20">
        <v>396</v>
      </c>
      <c r="F74" s="17">
        <f>Tabell3123[[#This Row],[Bifall]]/Tabell3123[[#This Row],[Totalt]]</f>
        <v>0.90656565656565657</v>
      </c>
    </row>
    <row r="75" spans="1:6" ht="15" customHeight="1">
      <c r="A75" s="2" t="s">
        <v>163</v>
      </c>
      <c r="B75" s="20">
        <v>1</v>
      </c>
      <c r="C75" s="20">
        <v>0</v>
      </c>
      <c r="D75" s="20">
        <v>0</v>
      </c>
      <c r="E75" s="20">
        <v>1</v>
      </c>
      <c r="F75" s="17">
        <f>Tabell3123[[#This Row],[Bifall]]/Tabell3123[[#This Row],[Totalt]]</f>
        <v>1</v>
      </c>
    </row>
    <row r="76" spans="1:6" ht="15" customHeight="1">
      <c r="A76" s="2" t="s">
        <v>43</v>
      </c>
      <c r="B76" s="20">
        <v>148</v>
      </c>
      <c r="C76" s="20">
        <v>0</v>
      </c>
      <c r="D76" s="20">
        <v>3</v>
      </c>
      <c r="E76" s="20">
        <v>151</v>
      </c>
      <c r="F76" s="17">
        <f>Tabell3123[[#This Row],[Bifall]]/Tabell3123[[#This Row],[Totalt]]</f>
        <v>0.98013245033112584</v>
      </c>
    </row>
    <row r="77" spans="1:6" ht="15" customHeight="1">
      <c r="A77" s="2" t="s">
        <v>44</v>
      </c>
      <c r="B77" s="20">
        <v>441</v>
      </c>
      <c r="C77" s="20">
        <v>54</v>
      </c>
      <c r="D77" s="20">
        <v>48</v>
      </c>
      <c r="E77" s="20">
        <v>543</v>
      </c>
      <c r="F77" s="17">
        <f>Tabell3123[[#This Row],[Bifall]]/Tabell3123[[#This Row],[Totalt]]</f>
        <v>0.81215469613259672</v>
      </c>
    </row>
    <row r="78" spans="1:6" ht="15" customHeight="1">
      <c r="A78" s="2" t="s">
        <v>45</v>
      </c>
      <c r="B78" s="20">
        <v>2</v>
      </c>
      <c r="C78" s="20">
        <v>0</v>
      </c>
      <c r="D78" s="20">
        <v>1</v>
      </c>
      <c r="E78" s="20">
        <v>3</v>
      </c>
      <c r="F78" s="17">
        <f>Tabell3123[[#This Row],[Bifall]]/Tabell3123[[#This Row],[Totalt]]</f>
        <v>0.66666666666666663</v>
      </c>
    </row>
    <row r="79" spans="1:6" ht="15" customHeight="1">
      <c r="A79" s="2" t="s">
        <v>46</v>
      </c>
      <c r="B79" s="20">
        <v>0</v>
      </c>
      <c r="C79" s="20">
        <v>0</v>
      </c>
      <c r="D79" s="20">
        <v>1</v>
      </c>
      <c r="E79" s="20">
        <v>1</v>
      </c>
      <c r="F79" s="17">
        <f>Tabell3123[[#This Row],[Bifall]]/Tabell3123[[#This Row],[Totalt]]</f>
        <v>0</v>
      </c>
    </row>
    <row r="80" spans="1:6" ht="15" customHeight="1">
      <c r="A80" s="2" t="s">
        <v>94</v>
      </c>
      <c r="B80" s="20">
        <v>14</v>
      </c>
      <c r="C80" s="20">
        <v>0</v>
      </c>
      <c r="D80" s="20">
        <v>2</v>
      </c>
      <c r="E80" s="20">
        <v>16</v>
      </c>
      <c r="F80" s="17">
        <f>Tabell3123[[#This Row],[Bifall]]/Tabell3123[[#This Row],[Totalt]]</f>
        <v>0.875</v>
      </c>
    </row>
    <row r="81" spans="1:6" ht="15" customHeight="1">
      <c r="A81" s="2" t="s">
        <v>47</v>
      </c>
      <c r="B81" s="20">
        <v>88</v>
      </c>
      <c r="C81" s="20">
        <v>0</v>
      </c>
      <c r="D81" s="20">
        <v>11</v>
      </c>
      <c r="E81" s="20">
        <v>99</v>
      </c>
      <c r="F81" s="17">
        <f>Tabell3123[[#This Row],[Bifall]]/Tabell3123[[#This Row],[Totalt]]</f>
        <v>0.88888888888888884</v>
      </c>
    </row>
    <row r="82" spans="1:6" ht="15" customHeight="1">
      <c r="A82" s="2" t="s">
        <v>48</v>
      </c>
      <c r="B82" s="20">
        <v>9</v>
      </c>
      <c r="C82" s="20">
        <v>0</v>
      </c>
      <c r="D82" s="20">
        <v>7</v>
      </c>
      <c r="E82" s="20">
        <v>16</v>
      </c>
      <c r="F82" s="17">
        <f>Tabell3123[[#This Row],[Bifall]]/Tabell3123[[#This Row],[Totalt]]</f>
        <v>0.5625</v>
      </c>
    </row>
    <row r="83" spans="1:6" ht="15" customHeight="1">
      <c r="A83" s="2" t="s">
        <v>49</v>
      </c>
      <c r="B83" s="20">
        <v>8</v>
      </c>
      <c r="C83" s="20">
        <v>3</v>
      </c>
      <c r="D83" s="20">
        <v>1</v>
      </c>
      <c r="E83" s="20">
        <v>12</v>
      </c>
      <c r="F83" s="17">
        <f>Tabell3123[[#This Row],[Bifall]]/Tabell3123[[#This Row],[Totalt]]</f>
        <v>0.66666666666666663</v>
      </c>
    </row>
    <row r="84" spans="1:6" ht="15" customHeight="1">
      <c r="A84" s="2" t="s">
        <v>50</v>
      </c>
      <c r="B84" s="20">
        <v>6</v>
      </c>
      <c r="C84" s="20">
        <v>0</v>
      </c>
      <c r="D84" s="20">
        <v>7</v>
      </c>
      <c r="E84" s="20">
        <v>13</v>
      </c>
      <c r="F84" s="17">
        <f>Tabell3123[[#This Row],[Bifall]]/Tabell3123[[#This Row],[Totalt]]</f>
        <v>0.46153846153846156</v>
      </c>
    </row>
    <row r="85" spans="1:6" ht="15" customHeight="1">
      <c r="A85" s="2" t="s">
        <v>51</v>
      </c>
      <c r="B85" s="20">
        <v>5</v>
      </c>
      <c r="C85" s="20">
        <v>0</v>
      </c>
      <c r="D85" s="20">
        <v>1</v>
      </c>
      <c r="E85" s="20">
        <v>6</v>
      </c>
      <c r="F85" s="17">
        <f>Tabell3123[[#This Row],[Bifall]]/Tabell3123[[#This Row],[Totalt]]</f>
        <v>0.83333333333333337</v>
      </c>
    </row>
    <row r="86" spans="1:6" ht="15" customHeight="1">
      <c r="A86" s="2" t="s">
        <v>52</v>
      </c>
      <c r="B86" s="20">
        <v>1744</v>
      </c>
      <c r="C86" s="20">
        <v>86</v>
      </c>
      <c r="D86" s="20">
        <v>63</v>
      </c>
      <c r="E86" s="20">
        <v>1893</v>
      </c>
      <c r="F86" s="17">
        <f>Tabell3123[[#This Row],[Bifall]]/Tabell3123[[#This Row],[Totalt]]</f>
        <v>0.9212889593238246</v>
      </c>
    </row>
    <row r="87" spans="1:6" ht="15" customHeight="1">
      <c r="A87" s="2" t="s">
        <v>53</v>
      </c>
      <c r="B87" s="20">
        <v>8</v>
      </c>
      <c r="C87" s="20">
        <v>0</v>
      </c>
      <c r="D87" s="20">
        <v>5</v>
      </c>
      <c r="E87" s="20">
        <v>13</v>
      </c>
      <c r="F87" s="17">
        <f>Tabell3123[[#This Row],[Bifall]]/Tabell3123[[#This Row],[Totalt]]</f>
        <v>0.61538461538461542</v>
      </c>
    </row>
    <row r="88" spans="1:6" ht="15" customHeight="1">
      <c r="A88" s="2" t="s">
        <v>54</v>
      </c>
      <c r="B88" s="20">
        <v>2760</v>
      </c>
      <c r="C88" s="20">
        <v>50</v>
      </c>
      <c r="D88" s="20">
        <v>80</v>
      </c>
      <c r="E88" s="20">
        <v>2890</v>
      </c>
      <c r="F88" s="17">
        <f>Tabell3123[[#This Row],[Bifall]]/Tabell3123[[#This Row],[Totalt]]</f>
        <v>0.95501730103806226</v>
      </c>
    </row>
    <row r="89" spans="1:6" ht="15" customHeight="1">
      <c r="A89" s="21" t="s">
        <v>170</v>
      </c>
      <c r="B89" s="37">
        <v>0</v>
      </c>
      <c r="C89" s="37">
        <v>0</v>
      </c>
      <c r="D89" s="37">
        <v>1</v>
      </c>
      <c r="E89" s="37">
        <v>1</v>
      </c>
      <c r="F89" s="27">
        <f>Tabell3123[[#This Row],[Bifall]]/Tabell3123[[#This Row],[Totalt]]</f>
        <v>0</v>
      </c>
    </row>
    <row r="90" spans="1:6" ht="15" customHeight="1">
      <c r="A90" s="21" t="s">
        <v>55</v>
      </c>
      <c r="B90" s="37">
        <v>264</v>
      </c>
      <c r="C90" s="37">
        <v>10</v>
      </c>
      <c r="D90" s="37">
        <v>9</v>
      </c>
      <c r="E90" s="37">
        <v>283</v>
      </c>
      <c r="F90" s="27">
        <f>Tabell3123[[#This Row],[Bifall]]/Tabell3123[[#This Row],[Totalt]]</f>
        <v>0.93286219081272082</v>
      </c>
    </row>
    <row r="91" spans="1:6" ht="15" customHeight="1">
      <c r="A91" s="21" t="s">
        <v>107</v>
      </c>
      <c r="B91" s="37">
        <v>2</v>
      </c>
      <c r="C91" s="37">
        <v>0</v>
      </c>
      <c r="D91" s="37">
        <v>0</v>
      </c>
      <c r="E91" s="37">
        <v>2</v>
      </c>
      <c r="F91" s="27">
        <f>Tabell3123[[#This Row],[Bifall]]/Tabell3123[[#This Row],[Totalt]]</f>
        <v>1</v>
      </c>
    </row>
    <row r="92" spans="1:6" ht="15" customHeight="1">
      <c r="A92" s="21" t="s">
        <v>139</v>
      </c>
      <c r="B92" s="37">
        <v>3</v>
      </c>
      <c r="C92" s="37">
        <v>0</v>
      </c>
      <c r="D92" s="37">
        <v>0</v>
      </c>
      <c r="E92" s="37">
        <v>3</v>
      </c>
      <c r="F92" s="27">
        <f>Tabell3123[[#This Row],[Bifall]]/Tabell3123[[#This Row],[Totalt]]</f>
        <v>1</v>
      </c>
    </row>
    <row r="93" spans="1:6" ht="15" customHeight="1">
      <c r="A93" s="41" t="s">
        <v>140</v>
      </c>
      <c r="B93" s="42">
        <v>11</v>
      </c>
      <c r="C93" s="42">
        <v>0</v>
      </c>
      <c r="D93" s="42">
        <v>2</v>
      </c>
      <c r="E93" s="42">
        <v>13</v>
      </c>
      <c r="F93" s="44">
        <f>Tabell3123[[#This Row],[Bifall]]/Tabell3123[[#This Row],[Totalt]]</f>
        <v>0.84615384615384615</v>
      </c>
    </row>
    <row r="94" spans="1:6" ht="15" customHeight="1">
      <c r="A94" s="41" t="s">
        <v>56</v>
      </c>
      <c r="B94" s="42">
        <v>9659</v>
      </c>
      <c r="C94" s="42">
        <v>162</v>
      </c>
      <c r="D94" s="42">
        <v>319</v>
      </c>
      <c r="E94" s="42">
        <v>10140</v>
      </c>
      <c r="F94" s="44">
        <f>Tabell3123[[#This Row],[Bifall]]/Tabell3123[[#This Row],[Totalt]]</f>
        <v>0.95256410256410251</v>
      </c>
    </row>
    <row r="95" spans="1:6" ht="15" customHeight="1">
      <c r="A95" s="41" t="s">
        <v>57</v>
      </c>
      <c r="B95" s="42">
        <v>21</v>
      </c>
      <c r="C95" s="42">
        <v>7</v>
      </c>
      <c r="D95" s="42">
        <v>0</v>
      </c>
      <c r="E95" s="42">
        <v>28</v>
      </c>
      <c r="F95" s="44">
        <f>Tabell3123[[#This Row],[Bifall]]/Tabell3123[[#This Row],[Totalt]]</f>
        <v>0.75</v>
      </c>
    </row>
    <row r="96" spans="1:6" ht="15" customHeight="1">
      <c r="A96" s="41" t="s">
        <v>58</v>
      </c>
      <c r="B96" s="42">
        <v>25</v>
      </c>
      <c r="C96" s="42">
        <v>0</v>
      </c>
      <c r="D96" s="42">
        <v>0</v>
      </c>
      <c r="E96" s="42">
        <v>25</v>
      </c>
      <c r="F96" s="44">
        <f>Tabell3123[[#This Row],[Bifall]]/Tabell3123[[#This Row],[Totalt]]</f>
        <v>1</v>
      </c>
    </row>
    <row r="97" spans="1:6" ht="15" customHeight="1">
      <c r="A97" s="41" t="s">
        <v>122</v>
      </c>
      <c r="B97" s="42">
        <v>1</v>
      </c>
      <c r="C97" s="42">
        <v>0</v>
      </c>
      <c r="D97" s="42">
        <v>0</v>
      </c>
      <c r="E97" s="42">
        <v>1</v>
      </c>
      <c r="F97" s="44">
        <f>Tabell3123[[#This Row],[Bifall]]/Tabell3123[[#This Row],[Totalt]]</f>
        <v>1</v>
      </c>
    </row>
    <row r="98" spans="1:6" ht="15" customHeight="1">
      <c r="A98" s="41" t="s">
        <v>59</v>
      </c>
      <c r="B98" s="42">
        <v>3</v>
      </c>
      <c r="C98" s="42">
        <v>0</v>
      </c>
      <c r="D98" s="42">
        <v>1</v>
      </c>
      <c r="E98" s="42">
        <v>4</v>
      </c>
      <c r="F98" s="44">
        <f>Tabell3123[[#This Row],[Bifall]]/Tabell3123[[#This Row],[Totalt]]</f>
        <v>0.75</v>
      </c>
    </row>
    <row r="99" spans="1:6" ht="15" customHeight="1">
      <c r="A99" s="41" t="s">
        <v>126</v>
      </c>
      <c r="B99" s="42">
        <v>1</v>
      </c>
      <c r="C99" s="42">
        <v>0</v>
      </c>
      <c r="D99" s="42">
        <v>0</v>
      </c>
      <c r="E99" s="42">
        <v>1</v>
      </c>
      <c r="F99" s="44">
        <f>Tabell3123[[#This Row],[Bifall]]/Tabell3123[[#This Row],[Totalt]]</f>
        <v>1</v>
      </c>
    </row>
    <row r="100" spans="1:6" ht="15" customHeight="1">
      <c r="A100" s="41" t="s">
        <v>60</v>
      </c>
      <c r="B100" s="42">
        <v>13</v>
      </c>
      <c r="C100" s="42">
        <v>0</v>
      </c>
      <c r="D100" s="42">
        <v>1</v>
      </c>
      <c r="E100" s="42">
        <v>14</v>
      </c>
      <c r="F100" s="44">
        <f>Tabell3123[[#This Row],[Bifall]]/Tabell3123[[#This Row],[Totalt]]</f>
        <v>0.9285714285714286</v>
      </c>
    </row>
    <row r="101" spans="1:6" ht="15" customHeight="1">
      <c r="A101" s="41" t="s">
        <v>61</v>
      </c>
      <c r="B101" s="42">
        <v>354</v>
      </c>
      <c r="C101" s="42">
        <v>8</v>
      </c>
      <c r="D101" s="42">
        <v>24</v>
      </c>
      <c r="E101" s="42">
        <v>386</v>
      </c>
      <c r="F101" s="44">
        <f>Tabell3123[[#This Row],[Bifall]]/Tabell3123[[#This Row],[Totalt]]</f>
        <v>0.91709844559585496</v>
      </c>
    </row>
    <row r="102" spans="1:6" ht="15" customHeight="1">
      <c r="A102" s="41" t="s">
        <v>62</v>
      </c>
      <c r="B102" s="42">
        <v>3</v>
      </c>
      <c r="C102" s="42">
        <v>0</v>
      </c>
      <c r="D102" s="42">
        <v>0</v>
      </c>
      <c r="E102" s="42">
        <v>3</v>
      </c>
      <c r="F102" s="44">
        <f>Tabell3123[[#This Row],[Bifall]]/Tabell3123[[#This Row],[Totalt]]</f>
        <v>1</v>
      </c>
    </row>
    <row r="103" spans="1:6" ht="15" customHeight="1">
      <c r="A103" s="41" t="s">
        <v>64</v>
      </c>
      <c r="B103" s="42">
        <v>85</v>
      </c>
      <c r="C103" s="42">
        <v>0</v>
      </c>
      <c r="D103" s="42">
        <v>1</v>
      </c>
      <c r="E103" s="42">
        <v>86</v>
      </c>
      <c r="F103" s="44">
        <f>Tabell3123[[#This Row],[Bifall]]/Tabell3123[[#This Row],[Totalt]]</f>
        <v>0.98837209302325579</v>
      </c>
    </row>
    <row r="104" spans="1:6" ht="15" customHeight="1">
      <c r="A104" s="41" t="s">
        <v>65</v>
      </c>
      <c r="B104" s="42">
        <v>25</v>
      </c>
      <c r="C104" s="42">
        <v>0</v>
      </c>
      <c r="D104" s="42">
        <v>12</v>
      </c>
      <c r="E104" s="42">
        <v>37</v>
      </c>
      <c r="F104" s="44">
        <f>Tabell3123[[#This Row],[Bifall]]/Tabell3123[[#This Row],[Totalt]]</f>
        <v>0.67567567567567566</v>
      </c>
    </row>
    <row r="105" spans="1:6" ht="15" customHeight="1">
      <c r="A105" s="41" t="s">
        <v>66</v>
      </c>
      <c r="B105" s="42">
        <v>6</v>
      </c>
      <c r="C105" s="42">
        <v>0</v>
      </c>
      <c r="D105" s="42">
        <v>0</v>
      </c>
      <c r="E105" s="42">
        <v>6</v>
      </c>
      <c r="F105" s="44">
        <f>Tabell3123[[#This Row],[Bifall]]/Tabell3123[[#This Row],[Totalt]]</f>
        <v>1</v>
      </c>
    </row>
    <row r="106" spans="1:6" ht="15" customHeight="1">
      <c r="A106" s="41" t="s">
        <v>67</v>
      </c>
      <c r="B106" s="42">
        <v>3</v>
      </c>
      <c r="C106" s="42">
        <v>2</v>
      </c>
      <c r="D106" s="42">
        <v>0</v>
      </c>
      <c r="E106" s="42">
        <v>5</v>
      </c>
      <c r="F106" s="44">
        <f>Tabell3123[[#This Row],[Bifall]]/Tabell3123[[#This Row],[Totalt]]</f>
        <v>0.6</v>
      </c>
    </row>
    <row r="107" spans="1:6" ht="15" customHeight="1">
      <c r="A107" s="41" t="s">
        <v>68</v>
      </c>
      <c r="B107" s="42">
        <v>69</v>
      </c>
      <c r="C107" s="42">
        <v>1</v>
      </c>
      <c r="D107" s="42">
        <v>7</v>
      </c>
      <c r="E107" s="42">
        <v>77</v>
      </c>
      <c r="F107" s="44">
        <f>Tabell3123[[#This Row],[Bifall]]/Tabell3123[[#This Row],[Totalt]]</f>
        <v>0.89610389610389607</v>
      </c>
    </row>
    <row r="108" spans="1:6" ht="15" customHeight="1">
      <c r="A108" s="41" t="s">
        <v>69</v>
      </c>
      <c r="B108" s="42">
        <v>38</v>
      </c>
      <c r="C108" s="42">
        <v>1</v>
      </c>
      <c r="D108" s="42">
        <v>6</v>
      </c>
      <c r="E108" s="42">
        <v>45</v>
      </c>
      <c r="F108" s="44">
        <f>Tabell3123[[#This Row],[Bifall]]/Tabell3123[[#This Row],[Totalt]]</f>
        <v>0.84444444444444444</v>
      </c>
    </row>
    <row r="109" spans="1:6" ht="15" customHeight="1">
      <c r="A109" s="41" t="s">
        <v>70</v>
      </c>
      <c r="B109" s="42">
        <v>5</v>
      </c>
      <c r="C109" s="42">
        <v>0</v>
      </c>
      <c r="D109" s="42">
        <v>6</v>
      </c>
      <c r="E109" s="42">
        <v>11</v>
      </c>
      <c r="F109" s="44">
        <f>Tabell3123[[#This Row],[Bifall]]/Tabell3123[[#This Row],[Totalt]]</f>
        <v>0.45454545454545453</v>
      </c>
    </row>
    <row r="110" spans="1:6" ht="15" customHeight="1">
      <c r="A110" s="41" t="s">
        <v>71</v>
      </c>
      <c r="B110" s="42">
        <v>4</v>
      </c>
      <c r="C110" s="42">
        <v>0</v>
      </c>
      <c r="D110" s="42">
        <v>0</v>
      </c>
      <c r="E110" s="42">
        <v>4</v>
      </c>
      <c r="F110" s="44">
        <f>Tabell3123[[#This Row],[Bifall]]/Tabell3123[[#This Row],[Totalt]]</f>
        <v>1</v>
      </c>
    </row>
    <row r="111" spans="1:6" ht="15" customHeight="1">
      <c r="A111" s="41" t="s">
        <v>112</v>
      </c>
      <c r="B111" s="42">
        <v>11</v>
      </c>
      <c r="C111" s="42">
        <v>0</v>
      </c>
      <c r="D111" s="42">
        <v>0</v>
      </c>
      <c r="E111" s="42">
        <v>11</v>
      </c>
      <c r="F111" s="44">
        <f>Tabell3123[[#This Row],[Bifall]]/Tabell3123[[#This Row],[Totalt]]</f>
        <v>1</v>
      </c>
    </row>
    <row r="112" spans="1:6" ht="15" customHeight="1">
      <c r="A112" s="41" t="s">
        <v>0</v>
      </c>
      <c r="B112" s="42">
        <v>31479</v>
      </c>
      <c r="C112" s="42">
        <v>990</v>
      </c>
      <c r="D112" s="42">
        <v>1315</v>
      </c>
      <c r="E112" s="42">
        <v>33784</v>
      </c>
      <c r="F112" s="44">
        <f>Tabell3123[[#This Row],[Bifall]]/Tabell3123[[#This Row],[Totalt]]</f>
        <v>0.93177243665640541</v>
      </c>
    </row>
  </sheetData>
  <pageMargins left="0.05" right="0.05" top="0.5" bottom="0.5" header="0" footer="0"/>
  <pageSetup paperSize="9" orientation="portrait" horizontalDpi="300" verticalDpi="300" r:id="rId1"/>
  <ignoredErrors>
    <ignoredError sqref="F54" evalError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workbookViewId="0"/>
  </sheetViews>
  <sheetFormatPr defaultColWidth="11.42578125" defaultRowHeight="15" customHeight="1"/>
  <cols>
    <col min="1" max="1" width="14.85546875" style="2" customWidth="1"/>
    <col min="2" max="3" width="11.85546875" style="2" customWidth="1"/>
    <col min="4" max="4" width="25.42578125" style="2" customWidth="1"/>
    <col min="5" max="5" width="18.7109375" style="2" customWidth="1"/>
    <col min="6" max="6" width="11.5703125" style="2" customWidth="1"/>
    <col min="7" max="7" width="9.28515625" style="2" customWidth="1"/>
    <col min="8" max="8" width="8.28515625" style="2" customWidth="1"/>
    <col min="9" max="9" width="25.28515625" style="2" customWidth="1"/>
    <col min="10" max="10" width="18.7109375" style="2" customWidth="1"/>
    <col min="11" max="16384" width="11.42578125" style="2"/>
  </cols>
  <sheetData>
    <row r="1" spans="1:10" ht="15" customHeight="1">
      <c r="A1" s="1" t="s">
        <v>118</v>
      </c>
      <c r="B1" s="1"/>
      <c r="C1" s="1"/>
      <c r="D1" s="1"/>
      <c r="E1" s="1"/>
    </row>
    <row r="2" spans="1:10" ht="15" customHeight="1">
      <c r="A2" s="1"/>
      <c r="B2" s="1"/>
      <c r="C2" s="1"/>
      <c r="D2" s="1"/>
      <c r="E2" s="1"/>
    </row>
    <row r="3" spans="1:10" ht="15" customHeight="1">
      <c r="A3" s="1" t="s">
        <v>88</v>
      </c>
      <c r="B3" s="1"/>
      <c r="C3" s="1"/>
      <c r="D3" s="1"/>
      <c r="E3" s="1"/>
    </row>
    <row r="4" spans="1:10" ht="15" customHeight="1">
      <c r="A4" s="22" t="s">
        <v>73</v>
      </c>
      <c r="B4" s="23" t="s">
        <v>75</v>
      </c>
      <c r="C4" s="23" t="s">
        <v>76</v>
      </c>
      <c r="D4" s="23" t="s">
        <v>81</v>
      </c>
      <c r="E4" s="23" t="s">
        <v>78</v>
      </c>
      <c r="F4" s="23" t="s">
        <v>79</v>
      </c>
      <c r="G4" s="23" t="s">
        <v>72</v>
      </c>
      <c r="H4" s="23" t="s">
        <v>0</v>
      </c>
      <c r="I4" s="23" t="s">
        <v>77</v>
      </c>
      <c r="J4" s="23" t="s">
        <v>80</v>
      </c>
    </row>
    <row r="5" spans="1:10" ht="15" customHeight="1">
      <c r="A5" s="8" t="s">
        <v>127</v>
      </c>
      <c r="B5" s="5">
        <v>23</v>
      </c>
      <c r="C5" s="5">
        <v>6</v>
      </c>
      <c r="D5" s="5">
        <v>0</v>
      </c>
      <c r="E5" s="5">
        <v>0</v>
      </c>
      <c r="F5" s="5">
        <v>0</v>
      </c>
      <c r="G5" s="5">
        <v>16</v>
      </c>
      <c r="H5" s="5">
        <v>45</v>
      </c>
      <c r="I5" s="5">
        <v>163</v>
      </c>
      <c r="J5" s="6">
        <f>IFERROR(Tabell1175[[#This Row],[Bifall]]/Tabell1175[[#This Row],[Totalt]],0)</f>
        <v>0.51111111111111107</v>
      </c>
    </row>
    <row r="6" spans="1:10" ht="15" customHeight="1">
      <c r="A6" s="8" t="s">
        <v>128</v>
      </c>
      <c r="B6" s="5">
        <v>38</v>
      </c>
      <c r="C6" s="5">
        <v>6</v>
      </c>
      <c r="D6" s="5">
        <v>0</v>
      </c>
      <c r="E6" s="5">
        <v>0</v>
      </c>
      <c r="F6" s="5">
        <v>0</v>
      </c>
      <c r="G6" s="5">
        <v>13</v>
      </c>
      <c r="H6" s="5">
        <v>57</v>
      </c>
      <c r="I6" s="5">
        <v>163</v>
      </c>
      <c r="J6" s="6">
        <f>IFERROR(Tabell1175[[#This Row],[Bifall]]/Tabell1175[[#This Row],[Totalt]],0)</f>
        <v>0.66666666666666663</v>
      </c>
    </row>
    <row r="7" spans="1:10" ht="15" customHeight="1">
      <c r="A7" s="21" t="s">
        <v>141</v>
      </c>
      <c r="B7" s="28">
        <v>31</v>
      </c>
      <c r="C7" s="28">
        <v>14</v>
      </c>
      <c r="D7" s="28">
        <v>0</v>
      </c>
      <c r="E7" s="28">
        <v>0</v>
      </c>
      <c r="F7" s="28">
        <v>1</v>
      </c>
      <c r="G7" s="28">
        <v>9</v>
      </c>
      <c r="H7" s="28">
        <v>55</v>
      </c>
      <c r="I7" s="28">
        <v>191</v>
      </c>
      <c r="J7" s="31">
        <f>IFERROR(Tabell1175[[#This Row],[Bifall]]/Tabell1175[[#This Row],[Totalt]],0)</f>
        <v>0.5636363636363636</v>
      </c>
    </row>
    <row r="8" spans="1:10" ht="15" customHeight="1">
      <c r="A8" s="2" t="s">
        <v>146</v>
      </c>
      <c r="B8" s="3">
        <v>16</v>
      </c>
      <c r="C8" s="3">
        <v>10</v>
      </c>
      <c r="D8" s="3">
        <v>0</v>
      </c>
      <c r="E8" s="3">
        <v>0</v>
      </c>
      <c r="F8" s="3">
        <v>0</v>
      </c>
      <c r="G8" s="3">
        <v>3</v>
      </c>
      <c r="H8" s="3">
        <v>29</v>
      </c>
      <c r="I8" s="3">
        <v>220</v>
      </c>
      <c r="J8" s="6">
        <f>IFERROR(Tabell1175[[#This Row],[Bifall]]/Tabell1175[[#This Row],[Totalt]],0)</f>
        <v>0.55172413793103448</v>
      </c>
    </row>
    <row r="9" spans="1:10" ht="15" customHeight="1">
      <c r="A9" s="2" t="s">
        <v>154</v>
      </c>
      <c r="B9" s="3">
        <v>23</v>
      </c>
      <c r="C9" s="3">
        <v>5</v>
      </c>
      <c r="D9" s="3">
        <v>3</v>
      </c>
      <c r="E9" s="3">
        <v>0</v>
      </c>
      <c r="F9" s="3">
        <v>1</v>
      </c>
      <c r="G9" s="3">
        <v>12</v>
      </c>
      <c r="H9" s="3">
        <v>44</v>
      </c>
      <c r="I9" s="3">
        <v>226</v>
      </c>
      <c r="J9" s="6">
        <f>IFERROR(Tabell1175[[#This Row],[Bifall]]/Tabell1175[[#This Row],[Totalt]],0)</f>
        <v>0.52272727272727271</v>
      </c>
    </row>
    <row r="10" spans="1:10" ht="15" customHeight="1">
      <c r="A10" s="21" t="s">
        <v>164</v>
      </c>
      <c r="B10" s="28">
        <v>27</v>
      </c>
      <c r="C10" s="28">
        <v>15</v>
      </c>
      <c r="D10" s="28">
        <v>1</v>
      </c>
      <c r="E10" s="28">
        <v>1</v>
      </c>
      <c r="F10" s="28">
        <v>0</v>
      </c>
      <c r="G10" s="28">
        <v>4</v>
      </c>
      <c r="H10" s="28">
        <v>48</v>
      </c>
      <c r="I10" s="28">
        <v>260</v>
      </c>
      <c r="J10" s="31">
        <f>IFERROR(Tabell1175[[#This Row],[Bifall]]/Tabell1175[[#This Row],[Totalt]],0)</f>
        <v>0.5625</v>
      </c>
    </row>
    <row r="11" spans="1:10" ht="15" customHeight="1">
      <c r="A11" s="41" t="s">
        <v>166</v>
      </c>
      <c r="B11" s="45">
        <v>11</v>
      </c>
      <c r="C11" s="45">
        <v>7</v>
      </c>
      <c r="D11" s="45">
        <v>5</v>
      </c>
      <c r="E11" s="45">
        <v>0</v>
      </c>
      <c r="F11" s="45">
        <v>0</v>
      </c>
      <c r="G11" s="45">
        <v>4</v>
      </c>
      <c r="H11" s="45">
        <v>27</v>
      </c>
      <c r="I11" s="45">
        <v>213</v>
      </c>
      <c r="J11" s="48">
        <f>IFERROR(Tabell1175[[#This Row],[Bifall]]/Tabell1175[[#This Row],[Totalt]],0)</f>
        <v>0.40740740740740738</v>
      </c>
    </row>
    <row r="12" spans="1:10" ht="15" customHeight="1">
      <c r="A12" s="41" t="s">
        <v>172</v>
      </c>
      <c r="B12" s="45">
        <v>8</v>
      </c>
      <c r="C12" s="45">
        <v>5</v>
      </c>
      <c r="D12" s="45">
        <v>0</v>
      </c>
      <c r="E12" s="45">
        <v>0</v>
      </c>
      <c r="F12" s="45">
        <v>0</v>
      </c>
      <c r="G12" s="45">
        <v>10</v>
      </c>
      <c r="H12" s="45">
        <v>23</v>
      </c>
      <c r="I12" s="45">
        <v>184</v>
      </c>
      <c r="J12" s="48">
        <f>IFERROR(Tabell1175[[#This Row],[Bifall]]/Tabell1175[[#This Row],[Totalt]],0)</f>
        <v>0.34782608695652173</v>
      </c>
    </row>
    <row r="13" spans="1:10" ht="15" customHeight="1">
      <c r="A13" s="41" t="s">
        <v>180</v>
      </c>
      <c r="B13" s="45">
        <v>10</v>
      </c>
      <c r="C13" s="45">
        <v>4</v>
      </c>
      <c r="D13" s="45">
        <v>0</v>
      </c>
      <c r="E13" s="45">
        <v>0</v>
      </c>
      <c r="F13" s="45">
        <v>0</v>
      </c>
      <c r="G13" s="45">
        <v>7</v>
      </c>
      <c r="H13" s="45">
        <v>21</v>
      </c>
      <c r="I13" s="45">
        <v>138</v>
      </c>
      <c r="J13" s="48">
        <f>IFERROR(Tabell1175[[#This Row],[Bifall]]/Tabell1175[[#This Row],[Totalt]],0)</f>
        <v>0.47619047619047616</v>
      </c>
    </row>
    <row r="14" spans="1:10" ht="15" customHeight="1">
      <c r="A14" s="41" t="s">
        <v>184</v>
      </c>
      <c r="B14" s="45">
        <v>13</v>
      </c>
      <c r="C14" s="45">
        <v>9</v>
      </c>
      <c r="D14" s="45">
        <v>0</v>
      </c>
      <c r="E14" s="45">
        <v>0</v>
      </c>
      <c r="F14" s="45">
        <v>0</v>
      </c>
      <c r="G14" s="45">
        <v>4</v>
      </c>
      <c r="H14" s="45">
        <v>26</v>
      </c>
      <c r="I14" s="45">
        <v>216</v>
      </c>
      <c r="J14" s="48">
        <f>IFERROR(Tabell1175[[#This Row],[Bifall]]/Tabell1175[[#This Row],[Totalt]],0)</f>
        <v>0.5</v>
      </c>
    </row>
    <row r="15" spans="1:10" ht="15" customHeight="1">
      <c r="A15" s="41" t="s">
        <v>187</v>
      </c>
      <c r="B15" s="45">
        <v>19</v>
      </c>
      <c r="C15" s="45">
        <v>8</v>
      </c>
      <c r="D15" s="45">
        <v>1</v>
      </c>
      <c r="E15" s="45">
        <v>0</v>
      </c>
      <c r="F15" s="45">
        <v>0</v>
      </c>
      <c r="G15" s="45">
        <v>5</v>
      </c>
      <c r="H15" s="45">
        <v>33</v>
      </c>
      <c r="I15" s="45">
        <v>179</v>
      </c>
      <c r="J15" s="48">
        <f>IFERROR(Tabell1175[[#This Row],[Bifall]]/Tabell1175[[#This Row],[Totalt]],0)</f>
        <v>0.5757575757575758</v>
      </c>
    </row>
    <row r="16" spans="1:10" ht="15" customHeight="1">
      <c r="A16" s="41" t="s">
        <v>189</v>
      </c>
      <c r="B16" s="45">
        <v>13</v>
      </c>
      <c r="C16" s="45">
        <v>8</v>
      </c>
      <c r="D16" s="45">
        <v>1</v>
      </c>
      <c r="E16" s="45">
        <v>0</v>
      </c>
      <c r="F16" s="45">
        <v>0</v>
      </c>
      <c r="G16" s="45">
        <v>4</v>
      </c>
      <c r="H16" s="45">
        <v>26</v>
      </c>
      <c r="I16" s="45">
        <v>185</v>
      </c>
      <c r="J16" s="48">
        <f>IFERROR(Tabell1175[[#This Row],[Bifall]]/Tabell1175[[#This Row],[Totalt]],0)</f>
        <v>0.5</v>
      </c>
    </row>
    <row r="17" spans="1:10" ht="15" customHeight="1">
      <c r="A17" s="41" t="s">
        <v>0</v>
      </c>
      <c r="B17" s="45">
        <v>232</v>
      </c>
      <c r="C17" s="45">
        <v>97</v>
      </c>
      <c r="D17" s="45">
        <v>11</v>
      </c>
      <c r="E17" s="45">
        <v>1</v>
      </c>
      <c r="F17" s="45">
        <v>2</v>
      </c>
      <c r="G17" s="45">
        <v>91</v>
      </c>
      <c r="H17" s="45">
        <v>434</v>
      </c>
      <c r="I17" s="45">
        <v>196</v>
      </c>
      <c r="J17" s="48">
        <f>IFERROR(Tabell1175[[#This Row],[Bifall]]/Tabell1175[[#This Row],[Totalt]],0)</f>
        <v>0.53456221198156684</v>
      </c>
    </row>
    <row r="18" spans="1:10" ht="15" customHeight="1">
      <c r="A18" s="41"/>
      <c r="B18" s="45"/>
      <c r="C18" s="45"/>
      <c r="D18" s="45"/>
      <c r="E18" s="45"/>
      <c r="F18" s="45"/>
      <c r="G18" s="45"/>
      <c r="H18" s="45"/>
      <c r="I18" s="45"/>
      <c r="J18" s="48"/>
    </row>
    <row r="19" spans="1:10" ht="15" customHeight="1">
      <c r="A19" s="1" t="s">
        <v>105</v>
      </c>
      <c r="B19" s="1"/>
      <c r="C19" s="1"/>
      <c r="D19" s="1"/>
      <c r="E19" s="1"/>
    </row>
    <row r="20" spans="1:10" ht="15" customHeight="1">
      <c r="A20" s="22" t="s">
        <v>73</v>
      </c>
      <c r="B20" s="23" t="s">
        <v>75</v>
      </c>
      <c r="C20" s="23" t="s">
        <v>76</v>
      </c>
      <c r="D20" s="23" t="s">
        <v>81</v>
      </c>
      <c r="E20" s="23" t="s">
        <v>78</v>
      </c>
      <c r="F20" s="23" t="s">
        <v>79</v>
      </c>
      <c r="G20" s="23" t="s">
        <v>72</v>
      </c>
      <c r="H20" s="23" t="s">
        <v>0</v>
      </c>
      <c r="I20" s="23" t="s">
        <v>77</v>
      </c>
      <c r="J20" s="23" t="s">
        <v>80</v>
      </c>
    </row>
    <row r="21" spans="1:10" ht="15" customHeight="1">
      <c r="A21" s="8" t="s">
        <v>127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6">
        <f>IFERROR(Tabell117514[[#This Row],[Bifall]]/Tabell117514[[#This Row],[Totalt]],0)</f>
        <v>0</v>
      </c>
    </row>
    <row r="22" spans="1:10" ht="15" customHeight="1">
      <c r="A22" s="8" t="s">
        <v>128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6">
        <f>IFERROR(Tabell117514[[#This Row],[Bifall]]/Tabell117514[[#This Row],[Totalt]],0)</f>
        <v>0</v>
      </c>
    </row>
    <row r="23" spans="1:10" ht="15" customHeight="1">
      <c r="A23" s="21" t="s">
        <v>141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31">
        <f>IFERROR(Tabell117514[[#This Row],[Bifall]]/Tabell117514[[#This Row],[Totalt]],0)</f>
        <v>0</v>
      </c>
    </row>
    <row r="24" spans="1:10" ht="15" customHeight="1">
      <c r="A24" s="2" t="s">
        <v>146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31">
        <f>IFERROR(Tabell117514[[#This Row],[Bifall]]/Tabell117514[[#This Row],[Totalt]],0)</f>
        <v>0</v>
      </c>
    </row>
    <row r="25" spans="1:10" ht="15" customHeight="1">
      <c r="A25" s="2" t="s">
        <v>154</v>
      </c>
      <c r="B25" s="28">
        <v>0</v>
      </c>
      <c r="C25" s="28">
        <v>0</v>
      </c>
      <c r="D25" s="28">
        <v>1</v>
      </c>
      <c r="E25" s="28">
        <v>0</v>
      </c>
      <c r="F25" s="28">
        <v>0</v>
      </c>
      <c r="G25" s="28">
        <v>0</v>
      </c>
      <c r="H25" s="28">
        <v>0</v>
      </c>
      <c r="I25" s="28">
        <v>90</v>
      </c>
      <c r="J25" s="31">
        <f>IFERROR(Tabell117514[[#This Row],[Bifall]]/Tabell117514[[#This Row],[Totalt]],0)</f>
        <v>0</v>
      </c>
    </row>
    <row r="26" spans="1:10" ht="15" customHeight="1">
      <c r="A26" s="21" t="s">
        <v>164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31">
        <f>IFERROR(Tabell117514[[#This Row],[Bifall]]/Tabell117514[[#This Row],[Totalt]],0)</f>
        <v>0</v>
      </c>
    </row>
    <row r="27" spans="1:10" ht="15" customHeight="1">
      <c r="A27" s="41" t="s">
        <v>166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6">
        <f>IFERROR(Tabell117514[[#This Row],[Bifall]]/Tabell117514[[#This Row],[Totalt]],0)</f>
        <v>0</v>
      </c>
    </row>
    <row r="28" spans="1:10" ht="15" customHeight="1">
      <c r="A28" s="41" t="s">
        <v>172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6">
        <f>IFERROR(Tabell117514[[#This Row],[Bifall]]/Tabell117514[[#This Row],[Totalt]],0)</f>
        <v>0</v>
      </c>
    </row>
    <row r="29" spans="1:10" ht="15" customHeight="1">
      <c r="A29" s="41" t="s">
        <v>180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6">
        <f>IFERROR(Tabell117514[[#This Row],[Bifall]]/Tabell117514[[#This Row],[Totalt]],0)</f>
        <v>0</v>
      </c>
    </row>
    <row r="30" spans="1:10" ht="15" customHeight="1">
      <c r="A30" s="41" t="s">
        <v>184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6">
        <f>IFERROR(Tabell117514[[#This Row],[Bifall]]/Tabell117514[[#This Row],[Totalt]],0)</f>
        <v>0</v>
      </c>
    </row>
    <row r="31" spans="1:10" ht="15" customHeight="1">
      <c r="A31" s="41" t="s">
        <v>187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6">
        <f>IFERROR(Tabell117514[[#This Row],[Bifall]]/Tabell117514[[#This Row],[Totalt]],0)</f>
        <v>0</v>
      </c>
    </row>
    <row r="32" spans="1:10" ht="15" customHeight="1">
      <c r="A32" s="41" t="s">
        <v>189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6">
        <f>IFERROR(Tabell117514[[#This Row],[Bifall]]/Tabell117514[[#This Row],[Totalt]],0)</f>
        <v>0</v>
      </c>
    </row>
    <row r="33" spans="1:10" ht="15" customHeight="1">
      <c r="A33" s="41" t="s">
        <v>0</v>
      </c>
      <c r="B33" s="45">
        <v>0</v>
      </c>
      <c r="C33" s="45">
        <v>0</v>
      </c>
      <c r="D33" s="45">
        <v>1</v>
      </c>
      <c r="E33" s="45">
        <v>0</v>
      </c>
      <c r="F33" s="45">
        <v>0</v>
      </c>
      <c r="G33" s="45">
        <v>0</v>
      </c>
      <c r="H33" s="45">
        <v>0</v>
      </c>
      <c r="I33" s="45">
        <v>90</v>
      </c>
      <c r="J33" s="48">
        <f>IFERROR(Tabell117514[[#This Row],[Bifall]]/Tabell117514[[#This Row],[Totalt]],0)</f>
        <v>0</v>
      </c>
    </row>
    <row r="34" spans="1:10" ht="15" customHeight="1">
      <c r="A34" s="41"/>
      <c r="B34" s="45"/>
      <c r="C34" s="45"/>
      <c r="D34" s="45"/>
      <c r="E34" s="45"/>
      <c r="F34" s="45"/>
      <c r="G34" s="45"/>
      <c r="H34" s="45"/>
      <c r="I34" s="45"/>
      <c r="J34" s="48"/>
    </row>
    <row r="35" spans="1:10" ht="15" customHeight="1">
      <c r="A35" s="2" t="s">
        <v>89</v>
      </c>
    </row>
    <row r="36" spans="1:10" ht="15" customHeight="1">
      <c r="A36" s="22" t="s">
        <v>73</v>
      </c>
      <c r="B36" s="23" t="s">
        <v>75</v>
      </c>
      <c r="C36" s="23" t="s">
        <v>76</v>
      </c>
      <c r="D36" s="23" t="s">
        <v>81</v>
      </c>
      <c r="E36" s="23" t="s">
        <v>78</v>
      </c>
      <c r="F36" s="23" t="s">
        <v>79</v>
      </c>
      <c r="G36" s="23" t="s">
        <v>72</v>
      </c>
      <c r="H36" s="23" t="s">
        <v>0</v>
      </c>
      <c r="I36" s="23" t="s">
        <v>77</v>
      </c>
      <c r="J36" s="23" t="s">
        <v>80</v>
      </c>
    </row>
    <row r="37" spans="1:10" ht="15" customHeight="1">
      <c r="A37" s="8" t="s">
        <v>127</v>
      </c>
      <c r="B37" s="5">
        <v>10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10</v>
      </c>
      <c r="I37" s="5">
        <v>10</v>
      </c>
      <c r="J37" s="6">
        <f>IFERROR(Tabell11751416[[#This Row],[Bifall]]/Tabell11751416[[#This Row],[Totalt]],0)</f>
        <v>1</v>
      </c>
    </row>
    <row r="38" spans="1:10" ht="15" customHeight="1">
      <c r="A38" s="8" t="s">
        <v>128</v>
      </c>
      <c r="B38" s="5">
        <v>17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17</v>
      </c>
      <c r="I38" s="5">
        <v>68</v>
      </c>
      <c r="J38" s="6">
        <f>IFERROR(Tabell11751416[[#This Row],[Bifall]]/Tabell11751416[[#This Row],[Totalt]],0)</f>
        <v>1</v>
      </c>
    </row>
    <row r="39" spans="1:10" ht="15" customHeight="1">
      <c r="A39" s="21" t="s">
        <v>141</v>
      </c>
      <c r="B39" s="28">
        <v>8</v>
      </c>
      <c r="C39" s="5">
        <v>0</v>
      </c>
      <c r="D39" s="5">
        <v>0</v>
      </c>
      <c r="E39" s="5">
        <v>0</v>
      </c>
      <c r="F39" s="5">
        <v>0</v>
      </c>
      <c r="G39" s="28">
        <v>0</v>
      </c>
      <c r="H39" s="28">
        <v>8</v>
      </c>
      <c r="I39" s="28">
        <v>6</v>
      </c>
      <c r="J39" s="26">
        <f>IFERROR(Tabell11751416[[#This Row],[Bifall]]/Tabell11751416[[#This Row],[Totalt]],0)</f>
        <v>1</v>
      </c>
    </row>
    <row r="40" spans="1:10" ht="15" customHeight="1">
      <c r="A40" s="2" t="s">
        <v>146</v>
      </c>
      <c r="B40" s="3">
        <v>5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5</v>
      </c>
      <c r="I40" s="3">
        <v>12</v>
      </c>
      <c r="J40" s="26">
        <f>IFERROR(Tabell11751416[[#This Row],[Bifall]]/Tabell11751416[[#This Row],[Totalt]],0)</f>
        <v>1</v>
      </c>
    </row>
    <row r="41" spans="1:10" ht="15" customHeight="1">
      <c r="A41" s="2" t="s">
        <v>154</v>
      </c>
      <c r="B41" s="3">
        <v>8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8</v>
      </c>
      <c r="I41" s="3">
        <v>30</v>
      </c>
      <c r="J41" s="26">
        <f>IFERROR(Tabell11751416[[#This Row],[Bifall]]/Tabell11751416[[#This Row],[Totalt]],0)</f>
        <v>1</v>
      </c>
    </row>
    <row r="42" spans="1:10" ht="15" customHeight="1">
      <c r="A42" s="21" t="s">
        <v>164</v>
      </c>
      <c r="B42" s="28">
        <v>24</v>
      </c>
      <c r="C42" s="28">
        <v>0</v>
      </c>
      <c r="D42" s="28">
        <v>0</v>
      </c>
      <c r="E42" s="28">
        <v>0</v>
      </c>
      <c r="F42" s="28">
        <v>0</v>
      </c>
      <c r="G42" s="28">
        <v>1</v>
      </c>
      <c r="H42" s="28">
        <v>25</v>
      </c>
      <c r="I42" s="28">
        <v>12</v>
      </c>
      <c r="J42" s="27">
        <f>IFERROR(Tabell11751416[[#This Row],[Bifall]]/Tabell11751416[[#This Row],[Totalt]],0)</f>
        <v>0.96</v>
      </c>
    </row>
    <row r="43" spans="1:10" ht="15" customHeight="1">
      <c r="A43" s="41" t="s">
        <v>166</v>
      </c>
      <c r="B43" s="49">
        <v>16</v>
      </c>
      <c r="C43" s="49">
        <v>0</v>
      </c>
      <c r="D43" s="49">
        <v>0</v>
      </c>
      <c r="E43" s="49">
        <v>0</v>
      </c>
      <c r="F43" s="49">
        <v>0</v>
      </c>
      <c r="G43" s="49">
        <v>1</v>
      </c>
      <c r="H43" s="49">
        <v>17</v>
      </c>
      <c r="I43" s="49">
        <v>8</v>
      </c>
      <c r="J43" s="27">
        <f>IFERROR(Tabell11751416[[#This Row],[Bifall]]/Tabell11751416[[#This Row],[Totalt]],0)</f>
        <v>0.94117647058823528</v>
      </c>
    </row>
    <row r="44" spans="1:10" ht="15" customHeight="1">
      <c r="A44" s="41" t="s">
        <v>172</v>
      </c>
      <c r="B44" s="49">
        <v>15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15</v>
      </c>
      <c r="I44" s="49">
        <v>8</v>
      </c>
      <c r="J44" s="27">
        <f>IFERROR(Tabell11751416[[#This Row],[Bifall]]/Tabell11751416[[#This Row],[Totalt]],0)</f>
        <v>1</v>
      </c>
    </row>
    <row r="45" spans="1:10" ht="15" customHeight="1">
      <c r="A45" s="41" t="s">
        <v>180</v>
      </c>
      <c r="B45" s="49">
        <v>19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19</v>
      </c>
      <c r="I45" s="49">
        <v>6</v>
      </c>
      <c r="J45" s="27">
        <f>IFERROR(Tabell11751416[[#This Row],[Bifall]]/Tabell11751416[[#This Row],[Totalt]],0)</f>
        <v>1</v>
      </c>
    </row>
    <row r="46" spans="1:10" ht="15" customHeight="1">
      <c r="A46" s="41" t="s">
        <v>184</v>
      </c>
      <c r="B46" s="49">
        <v>10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10</v>
      </c>
      <c r="I46" s="49">
        <v>13</v>
      </c>
      <c r="J46" s="27">
        <f>IFERROR(Tabell11751416[[#This Row],[Bifall]]/Tabell11751416[[#This Row],[Totalt]],0)</f>
        <v>1</v>
      </c>
    </row>
    <row r="47" spans="1:10" ht="15" customHeight="1">
      <c r="A47" s="41" t="s">
        <v>187</v>
      </c>
      <c r="B47" s="49">
        <v>2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2</v>
      </c>
      <c r="I47" s="49">
        <v>8</v>
      </c>
      <c r="J47" s="27">
        <f>IFERROR(Tabell11751416[[#This Row],[Bifall]]/Tabell11751416[[#This Row],[Totalt]],0)</f>
        <v>1</v>
      </c>
    </row>
    <row r="48" spans="1:10" ht="15" customHeight="1">
      <c r="A48" s="41" t="s">
        <v>189</v>
      </c>
      <c r="B48" s="49">
        <v>14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14</v>
      </c>
      <c r="I48" s="49">
        <v>13</v>
      </c>
      <c r="J48" s="27">
        <f>IFERROR(Tabell11751416[[#This Row],[Bifall]]/Tabell11751416[[#This Row],[Totalt]],0)</f>
        <v>1</v>
      </c>
    </row>
    <row r="49" spans="1:10" ht="15" customHeight="1">
      <c r="A49" s="41" t="s">
        <v>0</v>
      </c>
      <c r="B49" s="45">
        <v>148</v>
      </c>
      <c r="C49" s="45">
        <v>0</v>
      </c>
      <c r="D49" s="45">
        <v>0</v>
      </c>
      <c r="E49" s="45">
        <v>0</v>
      </c>
      <c r="F49" s="41">
        <v>0</v>
      </c>
      <c r="G49" s="45">
        <v>2</v>
      </c>
      <c r="H49" s="45">
        <v>150</v>
      </c>
      <c r="I49" s="45">
        <v>17</v>
      </c>
      <c r="J49" s="27">
        <f>IFERROR(Tabell11751416[[#This Row],[Bifall]]/Tabell11751416[[#This Row],[Totalt]],0)</f>
        <v>0.98666666666666669</v>
      </c>
    </row>
  </sheetData>
  <pageMargins left="0.05" right="0.05" top="0.5" bottom="0.5" header="0" footer="0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workbookViewId="0"/>
  </sheetViews>
  <sheetFormatPr defaultColWidth="11.42578125" defaultRowHeight="15" customHeight="1"/>
  <cols>
    <col min="1" max="1" width="11.140625" style="2" customWidth="1"/>
    <col min="2" max="5" width="15.140625" style="2" customWidth="1"/>
    <col min="6" max="6" width="24.5703125" style="2" customWidth="1"/>
    <col min="7" max="7" width="18.28515625" style="2" customWidth="1"/>
    <col min="8" max="16384" width="11.42578125" style="2"/>
  </cols>
  <sheetData>
    <row r="1" spans="1:7" ht="15" customHeight="1">
      <c r="A1" s="1" t="s">
        <v>119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1" t="s">
        <v>88</v>
      </c>
      <c r="B3" s="1"/>
      <c r="C3" s="1"/>
    </row>
    <row r="4" spans="1:7" ht="15" customHeight="1">
      <c r="A4" s="22" t="s">
        <v>73</v>
      </c>
      <c r="B4" s="23" t="s">
        <v>75</v>
      </c>
      <c r="C4" s="23" t="s">
        <v>76</v>
      </c>
      <c r="D4" s="23" t="s">
        <v>72</v>
      </c>
      <c r="E4" s="23" t="s">
        <v>0</v>
      </c>
      <c r="F4" s="23" t="s">
        <v>77</v>
      </c>
      <c r="G4" s="23" t="s">
        <v>80</v>
      </c>
    </row>
    <row r="5" spans="1:7" ht="15" customHeight="1">
      <c r="A5" s="8" t="s">
        <v>127</v>
      </c>
      <c r="B5" s="5">
        <v>23</v>
      </c>
      <c r="C5" s="5">
        <v>1</v>
      </c>
      <c r="D5" s="5">
        <v>0</v>
      </c>
      <c r="E5" s="5">
        <v>24</v>
      </c>
      <c r="F5" s="5">
        <v>138</v>
      </c>
      <c r="G5" s="6">
        <f>IFERROR(Tabell11746[[#This Row],[Bifall]]/Tabell11746[[#This Row],[Totalt]],0)</f>
        <v>0.95833333333333337</v>
      </c>
    </row>
    <row r="6" spans="1:7" ht="15" customHeight="1">
      <c r="A6" s="8" t="s">
        <v>128</v>
      </c>
      <c r="B6" s="5">
        <v>30</v>
      </c>
      <c r="C6" s="5">
        <v>3</v>
      </c>
      <c r="D6" s="5">
        <v>3</v>
      </c>
      <c r="E6" s="5">
        <v>36</v>
      </c>
      <c r="F6" s="5">
        <v>151</v>
      </c>
      <c r="G6" s="6">
        <f>IFERROR(Tabell11746[[#This Row],[Bifall]]/Tabell11746[[#This Row],[Totalt]],0)</f>
        <v>0.83333333333333337</v>
      </c>
    </row>
    <row r="7" spans="1:7" ht="15" customHeight="1">
      <c r="A7" s="21" t="s">
        <v>141</v>
      </c>
      <c r="B7" s="3">
        <v>39</v>
      </c>
      <c r="C7" s="3">
        <v>0</v>
      </c>
      <c r="D7" s="3">
        <v>2</v>
      </c>
      <c r="E7" s="3">
        <v>41</v>
      </c>
      <c r="F7" s="3">
        <v>124</v>
      </c>
      <c r="G7" s="6">
        <f>IFERROR(Tabell11746[[#This Row],[Bifall]]/Tabell11746[[#This Row],[Totalt]],0)</f>
        <v>0.95121951219512191</v>
      </c>
    </row>
    <row r="8" spans="1:7" ht="15" customHeight="1">
      <c r="A8" s="2" t="s">
        <v>146</v>
      </c>
      <c r="B8" s="3">
        <v>41</v>
      </c>
      <c r="C8" s="3">
        <v>0</v>
      </c>
      <c r="D8" s="3">
        <v>2</v>
      </c>
      <c r="E8" s="3">
        <v>43</v>
      </c>
      <c r="F8" s="3">
        <v>171</v>
      </c>
      <c r="G8" s="6">
        <f>IFERROR(Tabell11746[[#This Row],[Bifall]]/Tabell11746[[#This Row],[Totalt]],0)</f>
        <v>0.95348837209302328</v>
      </c>
    </row>
    <row r="9" spans="1:7" ht="15" customHeight="1">
      <c r="A9" s="2" t="s">
        <v>154</v>
      </c>
      <c r="B9" s="3">
        <v>34</v>
      </c>
      <c r="C9" s="3">
        <v>0</v>
      </c>
      <c r="D9" s="3">
        <v>5</v>
      </c>
      <c r="E9" s="3">
        <v>39</v>
      </c>
      <c r="F9" s="3">
        <v>168</v>
      </c>
      <c r="G9" s="6">
        <f>IFERROR(Tabell11746[[#This Row],[Bifall]]/Tabell11746[[#This Row],[Totalt]],0)</f>
        <v>0.87179487179487181</v>
      </c>
    </row>
    <row r="10" spans="1:7" ht="15" customHeight="1">
      <c r="A10" s="21" t="s">
        <v>164</v>
      </c>
      <c r="B10" s="3">
        <v>39</v>
      </c>
      <c r="C10" s="3">
        <v>1</v>
      </c>
      <c r="D10" s="3">
        <v>1</v>
      </c>
      <c r="E10" s="3">
        <v>41</v>
      </c>
      <c r="F10" s="3">
        <v>126</v>
      </c>
      <c r="G10" s="6">
        <f>IFERROR(Tabell11746[[#This Row],[Bifall]]/Tabell11746[[#This Row],[Totalt]],0)</f>
        <v>0.95121951219512191</v>
      </c>
    </row>
    <row r="11" spans="1:7" ht="15" customHeight="1">
      <c r="A11" s="41" t="s">
        <v>166</v>
      </c>
      <c r="B11" s="45">
        <v>28</v>
      </c>
      <c r="C11" s="45">
        <v>0</v>
      </c>
      <c r="D11" s="45">
        <v>0</v>
      </c>
      <c r="E11" s="45">
        <v>28</v>
      </c>
      <c r="F11" s="45">
        <v>166</v>
      </c>
      <c r="G11" s="6">
        <f>IFERROR(Tabell11746[[#This Row],[Bifall]]/Tabell11746[[#This Row],[Totalt]],0)</f>
        <v>1</v>
      </c>
    </row>
    <row r="12" spans="1:7" ht="15" customHeight="1">
      <c r="A12" s="41" t="s">
        <v>172</v>
      </c>
      <c r="B12" s="45">
        <v>27</v>
      </c>
      <c r="C12" s="45">
        <v>0</v>
      </c>
      <c r="D12" s="45">
        <v>0</v>
      </c>
      <c r="E12" s="45">
        <v>27</v>
      </c>
      <c r="F12" s="45">
        <v>207</v>
      </c>
      <c r="G12" s="6">
        <f>IFERROR(Tabell11746[[#This Row],[Bifall]]/Tabell11746[[#This Row],[Totalt]],0)</f>
        <v>1</v>
      </c>
    </row>
    <row r="13" spans="1:7" ht="15" customHeight="1">
      <c r="A13" s="41" t="s">
        <v>180</v>
      </c>
      <c r="B13" s="45">
        <v>27</v>
      </c>
      <c r="C13" s="45">
        <v>1</v>
      </c>
      <c r="D13" s="45">
        <v>1</v>
      </c>
      <c r="E13" s="45">
        <v>29</v>
      </c>
      <c r="F13" s="45">
        <v>171</v>
      </c>
      <c r="G13" s="6">
        <f>IFERROR(Tabell11746[[#This Row],[Bifall]]/Tabell11746[[#This Row],[Totalt]],0)</f>
        <v>0.93103448275862066</v>
      </c>
    </row>
    <row r="14" spans="1:7" ht="15" customHeight="1">
      <c r="A14" s="41" t="s">
        <v>184</v>
      </c>
      <c r="B14" s="45">
        <v>26</v>
      </c>
      <c r="C14" s="45">
        <v>1</v>
      </c>
      <c r="D14" s="45">
        <v>4</v>
      </c>
      <c r="E14" s="45">
        <v>31</v>
      </c>
      <c r="F14" s="45">
        <v>103</v>
      </c>
      <c r="G14" s="48">
        <f>IFERROR(Tabell11746[[#This Row],[Bifall]]/Tabell11746[[#This Row],[Totalt]],0)</f>
        <v>0.83870967741935487</v>
      </c>
    </row>
    <row r="15" spans="1:7" ht="15" customHeight="1">
      <c r="A15" s="41" t="s">
        <v>187</v>
      </c>
      <c r="B15" s="45">
        <v>18</v>
      </c>
      <c r="C15" s="45">
        <v>0</v>
      </c>
      <c r="D15" s="45">
        <v>1</v>
      </c>
      <c r="E15" s="45">
        <v>19</v>
      </c>
      <c r="F15" s="45">
        <v>122</v>
      </c>
      <c r="G15" s="48">
        <f>IFERROR(Tabell11746[[#This Row],[Bifall]]/Tabell11746[[#This Row],[Totalt]],0)</f>
        <v>0.94736842105263153</v>
      </c>
    </row>
    <row r="16" spans="1:7" ht="15" customHeight="1">
      <c r="A16" s="41" t="s">
        <v>189</v>
      </c>
      <c r="B16" s="45">
        <v>16</v>
      </c>
      <c r="C16" s="45">
        <v>0</v>
      </c>
      <c r="D16" s="45">
        <v>2</v>
      </c>
      <c r="E16" s="45">
        <v>18</v>
      </c>
      <c r="F16" s="45">
        <v>119</v>
      </c>
      <c r="G16" s="48">
        <f>IFERROR(Tabell11746[[#This Row],[Bifall]]/Tabell11746[[#This Row],[Totalt]],0)</f>
        <v>0.88888888888888884</v>
      </c>
    </row>
    <row r="17" spans="1:7" ht="15" customHeight="1">
      <c r="A17" s="41" t="s">
        <v>0</v>
      </c>
      <c r="B17" s="45">
        <v>348</v>
      </c>
      <c r="C17" s="45">
        <v>7</v>
      </c>
      <c r="D17" s="45">
        <v>21</v>
      </c>
      <c r="E17" s="45">
        <v>376</v>
      </c>
      <c r="F17" s="45">
        <v>148</v>
      </c>
      <c r="G17" s="48">
        <f>IFERROR(Tabell11746[[#This Row],[Bifall]]/Tabell11746[[#This Row],[Totalt]],0)</f>
        <v>0.92553191489361697</v>
      </c>
    </row>
    <row r="18" spans="1:7" ht="15" customHeight="1">
      <c r="A18" s="41"/>
      <c r="B18" s="45"/>
      <c r="C18" s="45"/>
      <c r="D18" s="45"/>
      <c r="E18" s="45"/>
      <c r="F18" s="45"/>
      <c r="G18" s="48"/>
    </row>
    <row r="19" spans="1:7" ht="15" customHeight="1">
      <c r="A19" s="41" t="s">
        <v>90</v>
      </c>
      <c r="B19" s="41"/>
      <c r="C19" s="41"/>
      <c r="D19" s="41"/>
      <c r="E19" s="41"/>
      <c r="F19" s="41"/>
      <c r="G19" s="41"/>
    </row>
    <row r="20" spans="1:7" ht="15" customHeight="1">
      <c r="A20" s="22" t="s">
        <v>73</v>
      </c>
      <c r="B20" s="23" t="s">
        <v>75</v>
      </c>
      <c r="C20" s="23" t="s">
        <v>76</v>
      </c>
      <c r="D20" s="23" t="s">
        <v>72</v>
      </c>
      <c r="E20" s="23" t="s">
        <v>0</v>
      </c>
      <c r="F20" s="23" t="s">
        <v>77</v>
      </c>
      <c r="G20" s="23" t="s">
        <v>80</v>
      </c>
    </row>
    <row r="21" spans="1:7" ht="15" customHeight="1">
      <c r="A21" s="8" t="s">
        <v>127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6">
        <f>IFERROR(Tabell1174615[[#This Row],[Bifall]]/Tabell1174615[[#This Row],[Totalt]],0)</f>
        <v>0</v>
      </c>
    </row>
    <row r="22" spans="1:7" ht="15" customHeight="1">
      <c r="A22" s="8" t="s">
        <v>128</v>
      </c>
      <c r="B22" s="5">
        <v>44</v>
      </c>
      <c r="C22" s="5">
        <v>0</v>
      </c>
      <c r="D22" s="5">
        <v>2</v>
      </c>
      <c r="E22" s="5">
        <v>46</v>
      </c>
      <c r="F22" s="5">
        <v>19</v>
      </c>
      <c r="G22" s="6">
        <f>IFERROR(Tabell1174615[[#This Row],[Bifall]]/Tabell1174615[[#This Row],[Totalt]],0)</f>
        <v>0.95652173913043481</v>
      </c>
    </row>
    <row r="23" spans="1:7" ht="15" customHeight="1">
      <c r="A23" s="21" t="s">
        <v>141</v>
      </c>
      <c r="B23" s="3">
        <v>155</v>
      </c>
      <c r="C23" s="3">
        <v>0</v>
      </c>
      <c r="D23" s="3">
        <v>4</v>
      </c>
      <c r="E23" s="3">
        <v>159</v>
      </c>
      <c r="F23" s="3">
        <v>44</v>
      </c>
      <c r="G23" s="6">
        <f>IFERROR(Tabell1174615[[#This Row],[Bifall]]/Tabell1174615[[#This Row],[Totalt]],0)</f>
        <v>0.97484276729559749</v>
      </c>
    </row>
    <row r="24" spans="1:7" ht="15" customHeight="1">
      <c r="A24" s="2" t="s">
        <v>146</v>
      </c>
      <c r="B24" s="3">
        <v>94</v>
      </c>
      <c r="C24" s="3">
        <v>0</v>
      </c>
      <c r="D24" s="3">
        <v>1</v>
      </c>
      <c r="E24" s="3">
        <v>95</v>
      </c>
      <c r="F24" s="3">
        <v>53</v>
      </c>
      <c r="G24" s="6">
        <f>IFERROR(Tabell1174615[[#This Row],[Bifall]]/Tabell1174615[[#This Row],[Totalt]],0)</f>
        <v>0.98947368421052628</v>
      </c>
    </row>
    <row r="25" spans="1:7" ht="15" customHeight="1">
      <c r="A25" s="2" t="s">
        <v>154</v>
      </c>
      <c r="B25" s="3">
        <v>27</v>
      </c>
      <c r="C25" s="3">
        <v>0</v>
      </c>
      <c r="D25" s="3">
        <v>3</v>
      </c>
      <c r="E25" s="3">
        <v>30</v>
      </c>
      <c r="F25" s="3">
        <v>89</v>
      </c>
      <c r="G25" s="6">
        <f>IFERROR(Tabell1174615[[#This Row],[Bifall]]/Tabell1174615[[#This Row],[Totalt]],0)</f>
        <v>0.9</v>
      </c>
    </row>
    <row r="26" spans="1:7" ht="15" customHeight="1">
      <c r="A26" s="21" t="s">
        <v>164</v>
      </c>
      <c r="B26" s="3">
        <v>4</v>
      </c>
      <c r="C26" s="3">
        <v>0</v>
      </c>
      <c r="D26" s="3">
        <v>11</v>
      </c>
      <c r="E26" s="3">
        <v>15</v>
      </c>
      <c r="F26" s="3">
        <v>119</v>
      </c>
      <c r="G26" s="17">
        <f>IFERROR(Tabell1174615[[#This Row],[Bifall]]/Tabell1174615[[#This Row],[Totalt]],0)</f>
        <v>0.26666666666666666</v>
      </c>
    </row>
    <row r="27" spans="1:7" ht="15" customHeight="1">
      <c r="A27" s="41" t="s">
        <v>166</v>
      </c>
      <c r="B27" s="45">
        <v>0</v>
      </c>
      <c r="C27" s="45">
        <v>0</v>
      </c>
      <c r="D27" s="45">
        <v>1</v>
      </c>
      <c r="E27" s="45">
        <v>1</v>
      </c>
      <c r="F27" s="45">
        <v>133</v>
      </c>
      <c r="G27" s="17">
        <f>IFERROR(Tabell1174615[[#This Row],[Bifall]]/Tabell1174615[[#This Row],[Totalt]],0)</f>
        <v>0</v>
      </c>
    </row>
    <row r="28" spans="1:7" ht="15" customHeight="1">
      <c r="A28" s="41" t="s">
        <v>172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17">
        <f>IFERROR(Tabell1174615[[#This Row],[Bifall]]/Tabell1174615[[#This Row],[Totalt]],0)</f>
        <v>0</v>
      </c>
    </row>
    <row r="29" spans="1:7" ht="15" customHeight="1">
      <c r="A29" s="41" t="s">
        <v>180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17">
        <f>IFERROR(Tabell1174615[[#This Row],[Bifall]]/Tabell1174615[[#This Row],[Totalt]],0)</f>
        <v>0</v>
      </c>
    </row>
    <row r="30" spans="1:7" ht="15" customHeight="1">
      <c r="A30" s="41" t="s">
        <v>184</v>
      </c>
      <c r="B30" s="45">
        <v>1</v>
      </c>
      <c r="C30" s="45">
        <v>0</v>
      </c>
      <c r="D30" s="45">
        <v>0</v>
      </c>
      <c r="E30" s="45">
        <v>1</v>
      </c>
      <c r="F30" s="45">
        <v>0</v>
      </c>
      <c r="G30" s="17">
        <f>IFERROR(Tabell1174615[[#This Row],[Bifall]]/Tabell1174615[[#This Row],[Totalt]],0)</f>
        <v>1</v>
      </c>
    </row>
    <row r="31" spans="1:7" ht="15" customHeight="1">
      <c r="A31" s="41" t="s">
        <v>187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17">
        <f>IFERROR(Tabell1174615[[#This Row],[Bifall]]/Tabell1174615[[#This Row],[Totalt]],0)</f>
        <v>0</v>
      </c>
    </row>
    <row r="32" spans="1:7" ht="15" customHeight="1">
      <c r="A32" s="41" t="s">
        <v>189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17">
        <f>IFERROR(Tabell1174615[[#This Row],[Bifall]]/Tabell1174615[[#This Row],[Totalt]],0)</f>
        <v>0</v>
      </c>
    </row>
    <row r="33" spans="1:7" ht="15" customHeight="1">
      <c r="A33" s="41" t="s">
        <v>0</v>
      </c>
      <c r="B33" s="45">
        <v>325</v>
      </c>
      <c r="C33" s="45">
        <v>0</v>
      </c>
      <c r="D33" s="45">
        <v>22</v>
      </c>
      <c r="E33" s="45">
        <v>347</v>
      </c>
      <c r="F33" s="45">
        <v>51</v>
      </c>
      <c r="G33" s="17">
        <f>IFERROR(Tabell1174615[[#This Row],[Bifall]]/Tabell1174615[[#This Row],[Totalt]],0)</f>
        <v>0.93659942363112392</v>
      </c>
    </row>
  </sheetData>
  <pageMargins left="0.05" right="0.05" top="0.5" bottom="0.5" header="0" footer="0"/>
  <pageSetup paperSize="9" orientation="portrait" horizontalDpi="300" verticalDpi="300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2" width="12.7109375" style="3" customWidth="1"/>
    <col min="3" max="3" width="12.140625" style="3" customWidth="1"/>
    <col min="4" max="4" width="12.7109375" style="3" customWidth="1"/>
    <col min="5" max="5" width="14.7109375" style="3" customWidth="1"/>
    <col min="6" max="7" width="12.7109375" style="3" customWidth="1"/>
    <col min="8" max="8" width="12.28515625" style="3" customWidth="1"/>
    <col min="9" max="9" width="12.140625" style="3" customWidth="1"/>
    <col min="10" max="10" width="17.140625" style="2" customWidth="1"/>
    <col min="11" max="16384" width="11.42578125" style="2"/>
  </cols>
  <sheetData>
    <row r="1" spans="1:9" ht="15" customHeight="1">
      <c r="A1" s="1" t="s">
        <v>120</v>
      </c>
    </row>
    <row r="2" spans="1:9" ht="15" customHeight="1">
      <c r="A2" s="1"/>
    </row>
    <row r="3" spans="1:9" ht="15" customHeight="1">
      <c r="A3" s="1" t="s">
        <v>88</v>
      </c>
    </row>
    <row r="4" spans="1:9" ht="40.5" customHeight="1">
      <c r="A4" s="22" t="s">
        <v>74</v>
      </c>
      <c r="B4" s="23" t="s">
        <v>75</v>
      </c>
      <c r="C4" s="23" t="s">
        <v>76</v>
      </c>
      <c r="D4" s="24" t="s">
        <v>81</v>
      </c>
      <c r="E4" s="47" t="s">
        <v>79</v>
      </c>
      <c r="F4" s="47" t="s">
        <v>72</v>
      </c>
      <c r="G4" s="47" t="s">
        <v>165</v>
      </c>
      <c r="H4" s="23" t="s">
        <v>0</v>
      </c>
      <c r="I4" s="24" t="s">
        <v>110</v>
      </c>
    </row>
    <row r="5" spans="1:9" ht="15" customHeight="1">
      <c r="A5" s="22" t="s">
        <v>1</v>
      </c>
      <c r="B5" s="5">
        <v>64</v>
      </c>
      <c r="C5" s="5">
        <v>22</v>
      </c>
      <c r="D5" s="45">
        <v>4</v>
      </c>
      <c r="E5" s="46">
        <v>0</v>
      </c>
      <c r="F5" s="46">
        <v>0</v>
      </c>
      <c r="G5" s="46">
        <v>17</v>
      </c>
      <c r="H5" s="5">
        <v>107</v>
      </c>
      <c r="I5" s="29">
        <f>IFERROR(Tabell3127[[#This Row],[Bifall]]/Tabell3127[[#This Row],[Totalt]],0)</f>
        <v>0.59813084112149528</v>
      </c>
    </row>
    <row r="6" spans="1:9" ht="15" customHeight="1">
      <c r="A6" s="4" t="s">
        <v>2</v>
      </c>
      <c r="B6" s="5">
        <v>0</v>
      </c>
      <c r="C6" s="5">
        <v>4</v>
      </c>
      <c r="D6" s="45">
        <v>0</v>
      </c>
      <c r="E6" s="46">
        <v>2</v>
      </c>
      <c r="F6" s="46">
        <v>0</v>
      </c>
      <c r="G6" s="46">
        <v>0</v>
      </c>
      <c r="H6" s="5">
        <v>6</v>
      </c>
      <c r="I6" s="6">
        <f>IFERROR(Tabell3127[[#This Row],[Bifall]]/Tabell3127[[#This Row],[Totalt]],0)</f>
        <v>0</v>
      </c>
    </row>
    <row r="7" spans="1:9" ht="15" customHeight="1">
      <c r="A7" s="4" t="s">
        <v>3</v>
      </c>
      <c r="B7" s="5">
        <v>0</v>
      </c>
      <c r="C7" s="5">
        <v>0</v>
      </c>
      <c r="D7" s="45">
        <v>0</v>
      </c>
      <c r="E7" s="46">
        <v>0</v>
      </c>
      <c r="F7" s="46">
        <v>0</v>
      </c>
      <c r="G7" s="46">
        <v>5</v>
      </c>
      <c r="H7" s="5">
        <v>5</v>
      </c>
      <c r="I7" s="6">
        <f>IFERROR(Tabell3127[[#This Row],[Bifall]]/Tabell3127[[#This Row],[Totalt]],0)</f>
        <v>0</v>
      </c>
    </row>
    <row r="8" spans="1:9" ht="15" customHeight="1">
      <c r="A8" s="4" t="s">
        <v>91</v>
      </c>
      <c r="B8" s="5">
        <v>0</v>
      </c>
      <c r="C8" s="5">
        <v>1</v>
      </c>
      <c r="D8" s="45">
        <v>0</v>
      </c>
      <c r="E8" s="46">
        <v>0</v>
      </c>
      <c r="F8" s="46">
        <v>0</v>
      </c>
      <c r="G8" s="46">
        <v>0</v>
      </c>
      <c r="H8" s="5">
        <v>1</v>
      </c>
      <c r="I8" s="6">
        <f>IFERROR(Tabell3127[[#This Row],[Bifall]]/Tabell3127[[#This Row],[Totalt]],0)</f>
        <v>0</v>
      </c>
    </row>
    <row r="9" spans="1:9" ht="15" customHeight="1">
      <c r="A9" s="4" t="s">
        <v>4</v>
      </c>
      <c r="B9" s="5">
        <v>0</v>
      </c>
      <c r="C9" s="5">
        <v>1</v>
      </c>
      <c r="D9" s="45">
        <v>0</v>
      </c>
      <c r="E9" s="46">
        <v>0</v>
      </c>
      <c r="F9" s="46">
        <v>0</v>
      </c>
      <c r="G9" s="46">
        <v>0</v>
      </c>
      <c r="H9" s="5">
        <v>1</v>
      </c>
      <c r="I9" s="6">
        <f>IFERROR(Tabell3127[[#This Row],[Bifall]]/Tabell3127[[#This Row],[Totalt]],0)</f>
        <v>0</v>
      </c>
    </row>
    <row r="10" spans="1:9" ht="15" customHeight="1">
      <c r="A10" s="4" t="s">
        <v>155</v>
      </c>
      <c r="B10" s="5">
        <v>0</v>
      </c>
      <c r="C10" s="5">
        <v>0</v>
      </c>
      <c r="D10" s="45">
        <v>0</v>
      </c>
      <c r="E10" s="46">
        <v>0</v>
      </c>
      <c r="F10" s="46">
        <v>0</v>
      </c>
      <c r="G10" s="46">
        <v>1</v>
      </c>
      <c r="H10" s="5">
        <v>1</v>
      </c>
      <c r="I10" s="6">
        <f>IFERROR(Tabell3127[[#This Row],[Bifall]]/Tabell3127[[#This Row],[Totalt]],0)</f>
        <v>0</v>
      </c>
    </row>
    <row r="11" spans="1:9" ht="15" customHeight="1">
      <c r="A11" s="4" t="s">
        <v>6</v>
      </c>
      <c r="B11" s="5">
        <v>0</v>
      </c>
      <c r="C11" s="5">
        <v>1</v>
      </c>
      <c r="D11" s="45">
        <v>0</v>
      </c>
      <c r="E11" s="46">
        <v>0</v>
      </c>
      <c r="F11" s="46">
        <v>0</v>
      </c>
      <c r="G11" s="46">
        <v>0</v>
      </c>
      <c r="H11" s="5">
        <v>1</v>
      </c>
      <c r="I11" s="6">
        <f>IFERROR(Tabell3127[[#This Row],[Bifall]]/Tabell3127[[#This Row],[Totalt]],0)</f>
        <v>0</v>
      </c>
    </row>
    <row r="12" spans="1:9" ht="15" customHeight="1">
      <c r="A12" s="4" t="s">
        <v>9</v>
      </c>
      <c r="B12" s="5">
        <v>0</v>
      </c>
      <c r="C12" s="5">
        <v>1</v>
      </c>
      <c r="D12" s="45">
        <v>0</v>
      </c>
      <c r="E12" s="46">
        <v>0</v>
      </c>
      <c r="F12" s="46">
        <v>0</v>
      </c>
      <c r="G12" s="46">
        <v>0</v>
      </c>
      <c r="H12" s="5">
        <v>1</v>
      </c>
      <c r="I12" s="6">
        <f>IFERROR(Tabell3127[[#This Row],[Bifall]]/Tabell3127[[#This Row],[Totalt]],0)</f>
        <v>0</v>
      </c>
    </row>
    <row r="13" spans="1:9" ht="15" customHeight="1">
      <c r="A13" s="2" t="s">
        <v>130</v>
      </c>
      <c r="B13" s="3">
        <v>0</v>
      </c>
      <c r="C13" s="3">
        <v>1</v>
      </c>
      <c r="D13" s="45">
        <v>0</v>
      </c>
      <c r="E13" s="45">
        <v>0</v>
      </c>
      <c r="F13" s="45">
        <v>0</v>
      </c>
      <c r="G13" s="45">
        <v>0</v>
      </c>
      <c r="H13" s="3">
        <v>1</v>
      </c>
      <c r="I13" s="17">
        <f>IFERROR(Tabell3127[[#This Row],[Bifall]]/Tabell3127[[#This Row],[Totalt]],0)</f>
        <v>0</v>
      </c>
    </row>
    <row r="14" spans="1:9" ht="15" customHeight="1">
      <c r="A14" s="2" t="s">
        <v>10</v>
      </c>
      <c r="B14" s="3">
        <v>0</v>
      </c>
      <c r="C14" s="3">
        <v>2</v>
      </c>
      <c r="D14" s="45">
        <v>0</v>
      </c>
      <c r="E14" s="45">
        <v>0</v>
      </c>
      <c r="F14" s="45">
        <v>0</v>
      </c>
      <c r="G14" s="45">
        <v>0</v>
      </c>
      <c r="H14" s="3">
        <v>2</v>
      </c>
      <c r="I14" s="17">
        <f>IFERROR(Tabell3127[[#This Row],[Bifall]]/Tabell3127[[#This Row],[Totalt]],0)</f>
        <v>0</v>
      </c>
    </row>
    <row r="15" spans="1:9" ht="15" customHeight="1">
      <c r="A15" s="2" t="s">
        <v>12</v>
      </c>
      <c r="B15" s="3">
        <v>0</v>
      </c>
      <c r="C15" s="3">
        <v>3</v>
      </c>
      <c r="D15" s="45">
        <v>0</v>
      </c>
      <c r="E15" s="45">
        <v>0</v>
      </c>
      <c r="F15" s="45">
        <v>0</v>
      </c>
      <c r="G15" s="45">
        <v>1</v>
      </c>
      <c r="H15" s="3">
        <v>4</v>
      </c>
      <c r="I15" s="17">
        <f>IFERROR(Tabell3127[[#This Row],[Bifall]]/Tabell3127[[#This Row],[Totalt]],0)</f>
        <v>0</v>
      </c>
    </row>
    <row r="16" spans="1:9" ht="15" customHeight="1">
      <c r="A16" s="2" t="s">
        <v>15</v>
      </c>
      <c r="B16" s="3">
        <v>0</v>
      </c>
      <c r="C16" s="3">
        <v>2</v>
      </c>
      <c r="D16" s="45">
        <v>0</v>
      </c>
      <c r="E16" s="45">
        <v>0</v>
      </c>
      <c r="F16" s="45">
        <v>0</v>
      </c>
      <c r="G16" s="45">
        <v>0</v>
      </c>
      <c r="H16" s="3">
        <v>2</v>
      </c>
      <c r="I16" s="17">
        <f>IFERROR(Tabell3127[[#This Row],[Bifall]]/Tabell3127[[#This Row],[Totalt]],0)</f>
        <v>0</v>
      </c>
    </row>
    <row r="17" spans="1:9" ht="15" customHeight="1">
      <c r="A17" s="2" t="s">
        <v>18</v>
      </c>
      <c r="B17" s="3">
        <v>6</v>
      </c>
      <c r="C17" s="3">
        <v>0</v>
      </c>
      <c r="D17" s="45">
        <v>0</v>
      </c>
      <c r="E17" s="45">
        <v>0</v>
      </c>
      <c r="F17" s="45">
        <v>0</v>
      </c>
      <c r="G17" s="45">
        <v>2</v>
      </c>
      <c r="H17" s="3">
        <v>8</v>
      </c>
      <c r="I17" s="17">
        <f>IFERROR(Tabell3127[[#This Row],[Bifall]]/Tabell3127[[#This Row],[Totalt]],0)</f>
        <v>0.75</v>
      </c>
    </row>
    <row r="18" spans="1:9" ht="15" customHeight="1">
      <c r="A18" s="2" t="s">
        <v>19</v>
      </c>
      <c r="B18" s="3">
        <v>0</v>
      </c>
      <c r="C18" s="3">
        <v>4</v>
      </c>
      <c r="D18" s="45">
        <v>0</v>
      </c>
      <c r="E18" s="45">
        <v>0</v>
      </c>
      <c r="F18" s="45">
        <v>0</v>
      </c>
      <c r="G18" s="45">
        <v>2</v>
      </c>
      <c r="H18" s="3">
        <v>6</v>
      </c>
      <c r="I18" s="17">
        <f>IFERROR(Tabell3127[[#This Row],[Bifall]]/Tabell3127[[#This Row],[Totalt]],0)</f>
        <v>0</v>
      </c>
    </row>
    <row r="19" spans="1:9" ht="15" customHeight="1">
      <c r="A19" s="21" t="s">
        <v>20</v>
      </c>
      <c r="B19" s="28">
        <v>1</v>
      </c>
      <c r="C19" s="28">
        <v>0</v>
      </c>
      <c r="D19" s="45">
        <v>0</v>
      </c>
      <c r="E19" s="45">
        <v>0</v>
      </c>
      <c r="F19" s="45">
        <v>0</v>
      </c>
      <c r="G19" s="45">
        <v>0</v>
      </c>
      <c r="H19" s="28">
        <v>1</v>
      </c>
      <c r="I19" s="27">
        <f>IFERROR(Tabell3127[[#This Row],[Bifall]]/Tabell3127[[#This Row],[Totalt]],0)</f>
        <v>1</v>
      </c>
    </row>
    <row r="20" spans="1:9" ht="12.75">
      <c r="A20" s="21" t="s">
        <v>22</v>
      </c>
      <c r="B20" s="28">
        <v>0</v>
      </c>
      <c r="C20" s="28">
        <v>1</v>
      </c>
      <c r="D20" s="45">
        <v>0</v>
      </c>
      <c r="E20" s="45">
        <v>0</v>
      </c>
      <c r="F20" s="45">
        <v>0</v>
      </c>
      <c r="G20" s="45">
        <v>0</v>
      </c>
      <c r="H20" s="28">
        <v>1</v>
      </c>
      <c r="I20" s="27">
        <f>IFERROR(Tabell3127[[#This Row],[Bifall]]/Tabell3127[[#This Row],[Totalt]],0)</f>
        <v>0</v>
      </c>
    </row>
    <row r="21" spans="1:9" ht="12.75">
      <c r="A21" s="21" t="s">
        <v>23</v>
      </c>
      <c r="B21" s="28">
        <v>0</v>
      </c>
      <c r="C21" s="28">
        <v>0</v>
      </c>
      <c r="D21" s="45">
        <v>0</v>
      </c>
      <c r="E21" s="45">
        <v>0</v>
      </c>
      <c r="F21" s="45">
        <v>0</v>
      </c>
      <c r="G21" s="45">
        <v>1</v>
      </c>
      <c r="H21" s="28">
        <v>1</v>
      </c>
      <c r="I21" s="27">
        <f>IFERROR(Tabell3127[[#This Row],[Bifall]]/Tabell3127[[#This Row],[Totalt]],0)</f>
        <v>0</v>
      </c>
    </row>
    <row r="22" spans="1:9" ht="12.75">
      <c r="A22" s="2" t="s">
        <v>160</v>
      </c>
      <c r="B22" s="3">
        <v>1</v>
      </c>
      <c r="C22" s="3">
        <v>0</v>
      </c>
      <c r="D22" s="45">
        <v>0</v>
      </c>
      <c r="E22" s="45">
        <v>0</v>
      </c>
      <c r="F22" s="45">
        <v>0</v>
      </c>
      <c r="G22" s="45">
        <v>0</v>
      </c>
      <c r="H22" s="3">
        <v>1</v>
      </c>
      <c r="I22" s="17">
        <f>IFERROR(Tabell3127[[#This Row],[Bifall]]/Tabell3127[[#This Row],[Totalt]],0)</f>
        <v>1</v>
      </c>
    </row>
    <row r="23" spans="1:9" ht="15" customHeight="1">
      <c r="A23" s="2" t="s">
        <v>25</v>
      </c>
      <c r="B23" s="3">
        <v>7</v>
      </c>
      <c r="C23" s="3">
        <v>9</v>
      </c>
      <c r="D23" s="45">
        <v>0</v>
      </c>
      <c r="E23" s="45">
        <v>0</v>
      </c>
      <c r="F23" s="45">
        <v>0</v>
      </c>
      <c r="G23" s="45">
        <v>1</v>
      </c>
      <c r="H23" s="3">
        <v>17</v>
      </c>
      <c r="I23" s="17">
        <f>IFERROR(Tabell3127[[#This Row],[Bifall]]/Tabell3127[[#This Row],[Totalt]],0)</f>
        <v>0.41176470588235292</v>
      </c>
    </row>
    <row r="24" spans="1:9" ht="15" customHeight="1">
      <c r="A24" s="2" t="s">
        <v>26</v>
      </c>
      <c r="B24" s="3">
        <v>0</v>
      </c>
      <c r="C24" s="3">
        <v>4</v>
      </c>
      <c r="D24" s="45">
        <v>0</v>
      </c>
      <c r="E24" s="45">
        <v>0</v>
      </c>
      <c r="F24" s="45">
        <v>0</v>
      </c>
      <c r="G24" s="45">
        <v>1</v>
      </c>
      <c r="H24" s="3">
        <v>5</v>
      </c>
      <c r="I24" s="17">
        <f>IFERROR(Tabell3127[[#This Row],[Bifall]]/Tabell3127[[#This Row],[Totalt]],0)</f>
        <v>0</v>
      </c>
    </row>
    <row r="25" spans="1:9" ht="15" customHeight="1">
      <c r="A25" s="2" t="s">
        <v>149</v>
      </c>
      <c r="B25" s="3">
        <v>0</v>
      </c>
      <c r="C25" s="3">
        <v>0</v>
      </c>
      <c r="D25" s="45">
        <v>0</v>
      </c>
      <c r="E25" s="45">
        <v>0</v>
      </c>
      <c r="F25" s="45">
        <v>0</v>
      </c>
      <c r="G25" s="45">
        <v>1</v>
      </c>
      <c r="H25" s="3">
        <v>1</v>
      </c>
      <c r="I25" s="17">
        <f>IFERROR(Tabell3127[[#This Row],[Bifall]]/Tabell3127[[#This Row],[Totalt]],0)</f>
        <v>0</v>
      </c>
    </row>
    <row r="26" spans="1:9" ht="15" customHeight="1">
      <c r="A26" s="2" t="s">
        <v>27</v>
      </c>
      <c r="B26" s="3">
        <v>3</v>
      </c>
      <c r="C26" s="3">
        <v>0</v>
      </c>
      <c r="D26" s="45">
        <v>0</v>
      </c>
      <c r="E26" s="45">
        <v>0</v>
      </c>
      <c r="F26" s="45">
        <v>0</v>
      </c>
      <c r="G26" s="45">
        <v>0</v>
      </c>
      <c r="H26" s="3">
        <v>3</v>
      </c>
      <c r="I26" s="17">
        <f>IFERROR(Tabell3127[[#This Row],[Bifall]]/Tabell3127[[#This Row],[Totalt]],0)</f>
        <v>1</v>
      </c>
    </row>
    <row r="27" spans="1:9" ht="15" customHeight="1">
      <c r="A27" s="2" t="s">
        <v>29</v>
      </c>
      <c r="B27" s="3">
        <v>0</v>
      </c>
      <c r="C27" s="3">
        <v>0</v>
      </c>
      <c r="D27" s="45">
        <v>0</v>
      </c>
      <c r="E27" s="45">
        <v>0</v>
      </c>
      <c r="F27" s="45">
        <v>0</v>
      </c>
      <c r="G27" s="45">
        <v>1</v>
      </c>
      <c r="H27" s="3">
        <v>1</v>
      </c>
      <c r="I27" s="17">
        <f>IFERROR(Tabell3127[[#This Row],[Bifall]]/Tabell3127[[#This Row],[Totalt]],0)</f>
        <v>0</v>
      </c>
    </row>
    <row r="28" spans="1:9" ht="15" customHeight="1">
      <c r="A28" s="2" t="s">
        <v>30</v>
      </c>
      <c r="B28" s="3">
        <v>0</v>
      </c>
      <c r="C28" s="3">
        <v>1</v>
      </c>
      <c r="D28" s="45">
        <v>0</v>
      </c>
      <c r="E28" s="45">
        <v>0</v>
      </c>
      <c r="F28" s="45">
        <v>0</v>
      </c>
      <c r="G28" s="45">
        <v>0</v>
      </c>
      <c r="H28" s="3">
        <v>1</v>
      </c>
      <c r="I28" s="17">
        <f>IFERROR(Tabell3127[[#This Row],[Bifall]]/Tabell3127[[#This Row],[Totalt]],0)</f>
        <v>0</v>
      </c>
    </row>
    <row r="29" spans="1:9" ht="15" customHeight="1">
      <c r="A29" s="2" t="s">
        <v>31</v>
      </c>
      <c r="B29" s="3">
        <v>0</v>
      </c>
      <c r="C29" s="3">
        <v>0</v>
      </c>
      <c r="D29" s="45">
        <v>0</v>
      </c>
      <c r="E29" s="45">
        <v>0</v>
      </c>
      <c r="F29" s="45">
        <v>0</v>
      </c>
      <c r="G29" s="45">
        <v>2</v>
      </c>
      <c r="H29" s="3">
        <v>2</v>
      </c>
      <c r="I29" s="17">
        <f>IFERROR(Tabell3127[[#This Row],[Bifall]]/Tabell3127[[#This Row],[Totalt]],0)</f>
        <v>0</v>
      </c>
    </row>
    <row r="30" spans="1:9" ht="15" customHeight="1">
      <c r="A30" s="2" t="s">
        <v>32</v>
      </c>
      <c r="B30" s="3">
        <v>0</v>
      </c>
      <c r="C30" s="3">
        <v>1</v>
      </c>
      <c r="D30" s="45">
        <v>0</v>
      </c>
      <c r="E30" s="45">
        <v>0</v>
      </c>
      <c r="F30" s="45">
        <v>0</v>
      </c>
      <c r="G30" s="45">
        <v>0</v>
      </c>
      <c r="H30" s="3">
        <v>1</v>
      </c>
      <c r="I30" s="17">
        <f>IFERROR(Tabell3127[[#This Row],[Bifall]]/Tabell3127[[#This Row],[Totalt]],0)</f>
        <v>0</v>
      </c>
    </row>
    <row r="31" spans="1:9" ht="15" customHeight="1">
      <c r="A31" s="2" t="s">
        <v>34</v>
      </c>
      <c r="B31" s="3">
        <v>0</v>
      </c>
      <c r="C31" s="3">
        <v>1</v>
      </c>
      <c r="D31" s="45">
        <v>0</v>
      </c>
      <c r="E31" s="45">
        <v>0</v>
      </c>
      <c r="F31" s="45">
        <v>0</v>
      </c>
      <c r="G31" s="45">
        <v>4</v>
      </c>
      <c r="H31" s="3">
        <v>5</v>
      </c>
      <c r="I31" s="17">
        <f>IFERROR(Tabell3127[[#This Row],[Bifall]]/Tabell3127[[#This Row],[Totalt]],0)</f>
        <v>0</v>
      </c>
    </row>
    <row r="32" spans="1:9" ht="15" customHeight="1">
      <c r="A32" s="2" t="s">
        <v>143</v>
      </c>
      <c r="B32" s="3">
        <v>0</v>
      </c>
      <c r="C32" s="3">
        <v>1</v>
      </c>
      <c r="D32" s="45">
        <v>0</v>
      </c>
      <c r="E32" s="45">
        <v>0</v>
      </c>
      <c r="F32" s="45">
        <v>0</v>
      </c>
      <c r="G32" s="45">
        <v>0</v>
      </c>
      <c r="H32" s="3">
        <v>1</v>
      </c>
      <c r="I32" s="17">
        <f>IFERROR(Tabell3127[[#This Row],[Bifall]]/Tabell3127[[#This Row],[Totalt]],0)</f>
        <v>0</v>
      </c>
    </row>
    <row r="33" spans="1:9" ht="15" customHeight="1">
      <c r="A33" s="2" t="s">
        <v>35</v>
      </c>
      <c r="B33" s="3">
        <v>0</v>
      </c>
      <c r="C33" s="3">
        <v>0</v>
      </c>
      <c r="D33" s="45">
        <v>0</v>
      </c>
      <c r="E33" s="45">
        <v>0</v>
      </c>
      <c r="F33" s="45">
        <v>0</v>
      </c>
      <c r="G33" s="45">
        <v>2</v>
      </c>
      <c r="H33" s="3">
        <v>2</v>
      </c>
      <c r="I33" s="17">
        <f>IFERROR(Tabell3127[[#This Row],[Bifall]]/Tabell3127[[#This Row],[Totalt]],0)</f>
        <v>0</v>
      </c>
    </row>
    <row r="34" spans="1:9" ht="15" customHeight="1">
      <c r="A34" s="41" t="s">
        <v>36</v>
      </c>
      <c r="B34" s="45">
        <v>0</v>
      </c>
      <c r="C34" s="45">
        <v>3</v>
      </c>
      <c r="D34" s="45">
        <v>0</v>
      </c>
      <c r="E34" s="45">
        <v>0</v>
      </c>
      <c r="F34" s="45">
        <v>0</v>
      </c>
      <c r="G34" s="45">
        <v>27</v>
      </c>
      <c r="H34" s="45">
        <v>30</v>
      </c>
      <c r="I34" s="44">
        <f>IFERROR(Tabell3127[[#This Row],[Bifall]]/Tabell3127[[#This Row],[Totalt]],0)</f>
        <v>0</v>
      </c>
    </row>
    <row r="35" spans="1:9" ht="15" customHeight="1">
      <c r="A35" s="41" t="s">
        <v>37</v>
      </c>
      <c r="B35" s="45">
        <v>0</v>
      </c>
      <c r="C35" s="45">
        <v>1</v>
      </c>
      <c r="D35" s="45">
        <v>0</v>
      </c>
      <c r="E35" s="45">
        <v>0</v>
      </c>
      <c r="F35" s="45">
        <v>0</v>
      </c>
      <c r="G35" s="45">
        <v>0</v>
      </c>
      <c r="H35" s="45">
        <v>1</v>
      </c>
      <c r="I35" s="44">
        <f>IFERROR(Tabell3127[[#This Row],[Bifall]]/Tabell3127[[#This Row],[Totalt]],0)</f>
        <v>0</v>
      </c>
    </row>
    <row r="36" spans="1:9" ht="15" customHeight="1">
      <c r="A36" s="41" t="s">
        <v>39</v>
      </c>
      <c r="B36" s="45">
        <v>0</v>
      </c>
      <c r="C36" s="45">
        <v>1</v>
      </c>
      <c r="D36" s="45">
        <v>0</v>
      </c>
      <c r="E36" s="45">
        <v>0</v>
      </c>
      <c r="F36" s="45">
        <v>0</v>
      </c>
      <c r="G36" s="45">
        <v>0</v>
      </c>
      <c r="H36" s="45">
        <v>1</v>
      </c>
      <c r="I36" s="44">
        <f>IFERROR(Tabell3127[[#This Row],[Bifall]]/Tabell3127[[#This Row],[Totalt]],0)</f>
        <v>0</v>
      </c>
    </row>
    <row r="37" spans="1:9" ht="15" customHeight="1">
      <c r="A37" s="41" t="s">
        <v>40</v>
      </c>
      <c r="B37" s="45">
        <v>1</v>
      </c>
      <c r="C37" s="45">
        <v>0</v>
      </c>
      <c r="D37" s="45">
        <v>0</v>
      </c>
      <c r="E37" s="45">
        <v>0</v>
      </c>
      <c r="F37" s="45">
        <v>0</v>
      </c>
      <c r="G37" s="45">
        <v>1</v>
      </c>
      <c r="H37" s="45">
        <v>2</v>
      </c>
      <c r="I37" s="44">
        <f>IFERROR(Tabell3127[[#This Row],[Bifall]]/Tabell3127[[#This Row],[Totalt]],0)</f>
        <v>0.5</v>
      </c>
    </row>
    <row r="38" spans="1:9" ht="15" customHeight="1">
      <c r="A38" s="41" t="s">
        <v>43</v>
      </c>
      <c r="B38" s="45">
        <v>0</v>
      </c>
      <c r="C38" s="45">
        <v>2</v>
      </c>
      <c r="D38" s="45">
        <v>0</v>
      </c>
      <c r="E38" s="45">
        <v>0</v>
      </c>
      <c r="F38" s="45">
        <v>0</v>
      </c>
      <c r="G38" s="45">
        <v>1</v>
      </c>
      <c r="H38" s="45">
        <v>3</v>
      </c>
      <c r="I38" s="44">
        <f>IFERROR(Tabell3127[[#This Row],[Bifall]]/Tabell3127[[#This Row],[Totalt]],0)</f>
        <v>0</v>
      </c>
    </row>
    <row r="39" spans="1:9" ht="15" customHeight="1">
      <c r="A39" s="41" t="s">
        <v>44</v>
      </c>
      <c r="B39" s="45">
        <v>1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  <c r="H39" s="45">
        <v>1</v>
      </c>
      <c r="I39" s="44">
        <f>IFERROR(Tabell3127[[#This Row],[Bifall]]/Tabell3127[[#This Row],[Totalt]],0)</f>
        <v>1</v>
      </c>
    </row>
    <row r="40" spans="1:9" ht="15" customHeight="1">
      <c r="A40" s="41" t="s">
        <v>45</v>
      </c>
      <c r="B40" s="45">
        <v>0</v>
      </c>
      <c r="C40" s="45">
        <v>2</v>
      </c>
      <c r="D40" s="45">
        <v>0</v>
      </c>
      <c r="E40" s="45">
        <v>0</v>
      </c>
      <c r="F40" s="45">
        <v>0</v>
      </c>
      <c r="G40" s="45">
        <v>1</v>
      </c>
      <c r="H40" s="45">
        <v>3</v>
      </c>
      <c r="I40" s="44">
        <f>IFERROR(Tabell3127[[#This Row],[Bifall]]/Tabell3127[[#This Row],[Totalt]],0)</f>
        <v>0</v>
      </c>
    </row>
    <row r="41" spans="1:9" ht="15" customHeight="1">
      <c r="A41" s="41" t="s">
        <v>47</v>
      </c>
      <c r="B41" s="45">
        <v>5</v>
      </c>
      <c r="C41" s="45">
        <v>3</v>
      </c>
      <c r="D41" s="45">
        <v>0</v>
      </c>
      <c r="E41" s="45">
        <v>0</v>
      </c>
      <c r="F41" s="45">
        <v>0</v>
      </c>
      <c r="G41" s="45">
        <v>3</v>
      </c>
      <c r="H41" s="45">
        <v>11</v>
      </c>
      <c r="I41" s="44">
        <f>IFERROR(Tabell3127[[#This Row],[Bifall]]/Tabell3127[[#This Row],[Totalt]],0)</f>
        <v>0.45454545454545453</v>
      </c>
    </row>
    <row r="42" spans="1:9" ht="15" customHeight="1">
      <c r="A42" s="41" t="s">
        <v>50</v>
      </c>
      <c r="B42" s="45">
        <v>1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57">
        <v>1</v>
      </c>
      <c r="I42" s="44">
        <f>IFERROR(Tabell3127[[#This Row],[Bifall]]/Tabell3127[[#This Row],[Totalt]],0)</f>
        <v>1</v>
      </c>
    </row>
    <row r="43" spans="1:9" ht="15" customHeight="1">
      <c r="A43" s="41" t="s">
        <v>51</v>
      </c>
      <c r="B43" s="45">
        <v>1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57">
        <v>1</v>
      </c>
      <c r="I43" s="44">
        <f>IFERROR(Tabell3127[[#This Row],[Bifall]]/Tabell3127[[#This Row],[Totalt]],0)</f>
        <v>1</v>
      </c>
    </row>
    <row r="44" spans="1:9" ht="17.25" customHeight="1">
      <c r="A44" s="41" t="s">
        <v>52</v>
      </c>
      <c r="B44" s="45">
        <v>17</v>
      </c>
      <c r="C44" s="45">
        <v>12</v>
      </c>
      <c r="D44" s="45">
        <v>2</v>
      </c>
      <c r="E44" s="45">
        <v>0</v>
      </c>
      <c r="F44" s="45">
        <v>1</v>
      </c>
      <c r="G44" s="45">
        <v>3</v>
      </c>
      <c r="H44" s="57">
        <v>35</v>
      </c>
      <c r="I44" s="44">
        <f>IFERROR(Tabell3127[[#This Row],[Bifall]]/Tabell3127[[#This Row],[Totalt]],0)</f>
        <v>0.48571428571428571</v>
      </c>
    </row>
    <row r="45" spans="1:9" ht="17.25" customHeight="1">
      <c r="A45" s="41" t="s">
        <v>54</v>
      </c>
      <c r="B45" s="45">
        <v>3</v>
      </c>
      <c r="C45" s="45">
        <v>0</v>
      </c>
      <c r="D45" s="45">
        <v>2</v>
      </c>
      <c r="E45" s="45">
        <v>0</v>
      </c>
      <c r="F45" s="45">
        <v>0</v>
      </c>
      <c r="G45" s="45">
        <v>2</v>
      </c>
      <c r="H45" s="57">
        <v>7</v>
      </c>
      <c r="I45" s="44">
        <f>IFERROR(Tabell3127[[#This Row],[Bifall]]/Tabell3127[[#This Row],[Totalt]],0)</f>
        <v>0.42857142857142855</v>
      </c>
    </row>
    <row r="46" spans="1:9" ht="17.25" customHeight="1">
      <c r="A46" s="41" t="s">
        <v>56</v>
      </c>
      <c r="B46" s="45">
        <v>111</v>
      </c>
      <c r="C46" s="45">
        <v>6</v>
      </c>
      <c r="D46" s="45">
        <v>2</v>
      </c>
      <c r="E46" s="45">
        <v>0</v>
      </c>
      <c r="F46" s="45">
        <v>0</v>
      </c>
      <c r="G46" s="45">
        <v>4</v>
      </c>
      <c r="H46" s="57">
        <v>123</v>
      </c>
      <c r="I46" s="44">
        <f>IFERROR(Tabell3127[[#This Row],[Bifall]]/Tabell3127[[#This Row],[Totalt]],0)</f>
        <v>0.90243902439024393</v>
      </c>
    </row>
    <row r="47" spans="1:9" ht="17.25" customHeight="1">
      <c r="A47" s="41" t="s">
        <v>58</v>
      </c>
      <c r="B47" s="45">
        <v>3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57">
        <v>3</v>
      </c>
      <c r="I47" s="44">
        <f>IFERROR(Tabell3127[[#This Row],[Bifall]]/Tabell3127[[#This Row],[Totalt]],0)</f>
        <v>1</v>
      </c>
    </row>
    <row r="48" spans="1:9" ht="17.25" customHeight="1">
      <c r="A48" s="41" t="s">
        <v>60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5</v>
      </c>
      <c r="H48" s="57">
        <v>5</v>
      </c>
      <c r="I48" s="44">
        <f>IFERROR(Tabell3127[[#This Row],[Bifall]]/Tabell3127[[#This Row],[Totalt]],0)</f>
        <v>0</v>
      </c>
    </row>
    <row r="49" spans="1:10" ht="17.25" customHeight="1">
      <c r="A49" s="41" t="s">
        <v>61</v>
      </c>
      <c r="B49" s="45">
        <v>2</v>
      </c>
      <c r="C49" s="45">
        <v>4</v>
      </c>
      <c r="D49" s="45">
        <v>0</v>
      </c>
      <c r="E49" s="45">
        <v>0</v>
      </c>
      <c r="F49" s="45">
        <v>0</v>
      </c>
      <c r="G49" s="45">
        <v>1</v>
      </c>
      <c r="H49" s="57">
        <v>7</v>
      </c>
      <c r="I49" s="44">
        <f>IFERROR(Tabell3127[[#This Row],[Bifall]]/Tabell3127[[#This Row],[Totalt]],0)</f>
        <v>0.2857142857142857</v>
      </c>
    </row>
    <row r="50" spans="1:10" ht="17.25" customHeight="1">
      <c r="A50" s="41" t="s">
        <v>64</v>
      </c>
      <c r="B50" s="45">
        <v>4</v>
      </c>
      <c r="C50" s="45">
        <v>1</v>
      </c>
      <c r="D50" s="45">
        <v>0</v>
      </c>
      <c r="E50" s="45">
        <v>0</v>
      </c>
      <c r="F50" s="45">
        <v>0</v>
      </c>
      <c r="G50" s="45">
        <v>1</v>
      </c>
      <c r="H50" s="57">
        <v>6</v>
      </c>
      <c r="I50" s="44">
        <f>IFERROR(Tabell3127[[#This Row],[Bifall]]/Tabell3127[[#This Row],[Totalt]],0)</f>
        <v>0.66666666666666663</v>
      </c>
    </row>
    <row r="51" spans="1:10" ht="17.25" customHeight="1">
      <c r="A51" s="41" t="s">
        <v>65</v>
      </c>
      <c r="B51" s="45">
        <v>0</v>
      </c>
      <c r="C51" s="45">
        <v>0</v>
      </c>
      <c r="D51" s="45">
        <v>1</v>
      </c>
      <c r="E51" s="45">
        <v>0</v>
      </c>
      <c r="F51" s="45">
        <v>0</v>
      </c>
      <c r="G51" s="45">
        <v>0</v>
      </c>
      <c r="H51" s="57">
        <v>1</v>
      </c>
      <c r="I51" s="44">
        <f>IFERROR(Tabell3127[[#This Row],[Bifall]]/Tabell3127[[#This Row],[Totalt]],0)</f>
        <v>0</v>
      </c>
    </row>
    <row r="52" spans="1:10" ht="17.25" customHeight="1">
      <c r="A52" s="41" t="s">
        <v>68</v>
      </c>
      <c r="B52" s="45">
        <v>1</v>
      </c>
      <c r="C52" s="45">
        <v>1</v>
      </c>
      <c r="D52" s="45">
        <v>0</v>
      </c>
      <c r="E52" s="45">
        <v>0</v>
      </c>
      <c r="F52" s="45">
        <v>0</v>
      </c>
      <c r="G52" s="45">
        <v>1</v>
      </c>
      <c r="H52" s="57">
        <v>3</v>
      </c>
      <c r="I52" s="44">
        <f>IFERROR(Tabell3127[[#This Row],[Bifall]]/Tabell3127[[#This Row],[Totalt]],0)</f>
        <v>0.33333333333333331</v>
      </c>
      <c r="J52" s="27"/>
    </row>
    <row r="53" spans="1:10" ht="17.25" customHeight="1">
      <c r="A53" s="41" t="s">
        <v>69</v>
      </c>
      <c r="B53" s="45">
        <v>0</v>
      </c>
      <c r="C53" s="45">
        <v>1</v>
      </c>
      <c r="D53" s="45">
        <v>0</v>
      </c>
      <c r="E53" s="45">
        <v>0</v>
      </c>
      <c r="F53" s="45">
        <v>0</v>
      </c>
      <c r="G53" s="45">
        <v>0</v>
      </c>
      <c r="H53" s="57">
        <v>1</v>
      </c>
      <c r="I53" s="44">
        <f>IFERROR(Tabell3127[[#This Row],[Bifall]]/Tabell3127[[#This Row],[Totalt]],0)</f>
        <v>0</v>
      </c>
      <c r="J53" s="27"/>
    </row>
    <row r="54" spans="1:10" ht="18.75" customHeight="1">
      <c r="A54" s="41" t="s">
        <v>0</v>
      </c>
      <c r="B54" s="45">
        <v>232</v>
      </c>
      <c r="C54" s="45">
        <v>97</v>
      </c>
      <c r="D54" s="45">
        <v>11</v>
      </c>
      <c r="E54" s="45">
        <v>2</v>
      </c>
      <c r="F54" s="45">
        <v>1</v>
      </c>
      <c r="G54" s="45">
        <v>91</v>
      </c>
      <c r="H54" s="57">
        <v>434</v>
      </c>
      <c r="I54" s="44">
        <f>IFERROR(Tabell3127[[#This Row],[Bifall]]/Tabell3127[[#This Row],[Totalt]],0)</f>
        <v>0.53456221198156684</v>
      </c>
    </row>
    <row r="55" spans="1:10" ht="30.75" customHeight="1">
      <c r="A55" s="2" t="s">
        <v>90</v>
      </c>
      <c r="H55" s="2"/>
      <c r="I55" s="2"/>
    </row>
    <row r="56" spans="1:10" ht="15" customHeight="1">
      <c r="A56" s="22" t="s">
        <v>74</v>
      </c>
      <c r="B56" s="23" t="s">
        <v>75</v>
      </c>
      <c r="C56" s="23" t="s">
        <v>76</v>
      </c>
      <c r="D56" s="23" t="s">
        <v>72</v>
      </c>
      <c r="E56" s="23" t="s">
        <v>0</v>
      </c>
      <c r="F56" s="24" t="s">
        <v>110</v>
      </c>
      <c r="G56" s="24"/>
      <c r="H56" s="2"/>
      <c r="I56" s="2"/>
    </row>
    <row r="57" spans="1:10" ht="15" customHeight="1">
      <c r="A57" s="4" t="s">
        <v>47</v>
      </c>
      <c r="B57" s="5">
        <v>3</v>
      </c>
      <c r="C57" s="5">
        <v>0</v>
      </c>
      <c r="D57" s="5">
        <v>0</v>
      </c>
      <c r="E57" s="5">
        <v>3</v>
      </c>
      <c r="F57" s="6">
        <f>Tabell312713[[#This Row],[Bifall]]/Tabell312713[[#This Row],[Totalt]]</f>
        <v>1</v>
      </c>
      <c r="G57" s="6"/>
      <c r="H57" s="2"/>
      <c r="I57" s="2"/>
    </row>
    <row r="58" spans="1:10" ht="15" customHeight="1">
      <c r="A58" s="4" t="s">
        <v>65</v>
      </c>
      <c r="B58" s="5">
        <v>145</v>
      </c>
      <c r="C58" s="5">
        <v>0</v>
      </c>
      <c r="D58" s="5">
        <v>2</v>
      </c>
      <c r="E58" s="5">
        <v>147</v>
      </c>
      <c r="F58" s="6">
        <f>Tabell312713[[#This Row],[Bifall]]/Tabell312713[[#This Row],[Totalt]]</f>
        <v>0.98639455782312924</v>
      </c>
      <c r="G58" s="6"/>
      <c r="H58" s="2"/>
      <c r="I58" s="2"/>
    </row>
    <row r="59" spans="1:10" ht="15" customHeight="1">
      <c r="A59" s="21" t="s">
        <v>0</v>
      </c>
      <c r="B59" s="28">
        <v>148</v>
      </c>
      <c r="C59" s="34">
        <v>0</v>
      </c>
      <c r="D59" s="28">
        <v>2</v>
      </c>
      <c r="E59" s="28">
        <v>150</v>
      </c>
      <c r="F59" s="27">
        <f>Tabell312713[[#This Row],[Bifall]]/Tabell312713[[#This Row],[Totalt]]</f>
        <v>0.98666666666666669</v>
      </c>
      <c r="G59" s="27"/>
      <c r="H59" s="2"/>
      <c r="I59" s="2"/>
    </row>
    <row r="60" spans="1:10" ht="15" customHeight="1">
      <c r="F60" s="2"/>
      <c r="G60" s="2"/>
      <c r="H60" s="2"/>
      <c r="I60" s="2"/>
    </row>
    <row r="61" spans="1:10" ht="15" customHeight="1">
      <c r="F61" s="2"/>
      <c r="G61" s="2"/>
      <c r="H61" s="2"/>
      <c r="I61" s="2"/>
    </row>
    <row r="62" spans="1:10" ht="15" customHeight="1">
      <c r="F62" s="2"/>
      <c r="G62" s="2"/>
      <c r="H62" s="2"/>
      <c r="I62" s="2"/>
    </row>
    <row r="63" spans="1:10" ht="15" customHeight="1">
      <c r="F63" s="2"/>
      <c r="G63" s="2"/>
      <c r="H63" s="2"/>
      <c r="I63" s="28"/>
    </row>
    <row r="64" spans="1:10" ht="15" customHeight="1">
      <c r="F64" s="2"/>
      <c r="G64" s="2"/>
      <c r="H64" s="2"/>
    </row>
    <row r="65" spans="6:9" ht="15" customHeight="1">
      <c r="F65" s="2"/>
      <c r="G65" s="2"/>
      <c r="H65" s="28"/>
      <c r="I65" s="2"/>
    </row>
    <row r="66" spans="6:9" ht="15" customHeight="1">
      <c r="F66" s="2"/>
      <c r="G66" s="2"/>
      <c r="I66" s="2"/>
    </row>
    <row r="67" spans="6:9" ht="15" customHeight="1">
      <c r="F67" s="2"/>
      <c r="G67" s="2"/>
      <c r="H67" s="2"/>
      <c r="I67" s="2"/>
    </row>
    <row r="68" spans="6:9" ht="15" customHeight="1">
      <c r="F68" s="2"/>
      <c r="G68" s="2"/>
      <c r="H68" s="2"/>
      <c r="I68" s="2"/>
    </row>
    <row r="69" spans="6:9" ht="15" customHeight="1">
      <c r="F69" s="2"/>
      <c r="G69" s="2"/>
      <c r="H69" s="2"/>
      <c r="I69" s="2"/>
    </row>
    <row r="70" spans="6:9" ht="15" customHeight="1">
      <c r="F70" s="2"/>
      <c r="G70" s="2"/>
      <c r="H70" s="2"/>
      <c r="I70" s="2"/>
    </row>
    <row r="71" spans="6:9" ht="15" customHeight="1">
      <c r="H71" s="2"/>
      <c r="I71" s="2"/>
    </row>
    <row r="72" spans="6:9" ht="15" customHeight="1">
      <c r="H72" s="2"/>
      <c r="I72" s="2"/>
    </row>
    <row r="73" spans="6:9" ht="15" customHeight="1">
      <c r="H73" s="2"/>
      <c r="I73" s="2"/>
    </row>
    <row r="74" spans="6:9" ht="15" customHeight="1">
      <c r="H74" s="2"/>
      <c r="I74" s="2"/>
    </row>
    <row r="75" spans="6:9" ht="15" customHeight="1">
      <c r="H75" s="2"/>
      <c r="I75" s="2"/>
    </row>
    <row r="76" spans="6:9" ht="15" customHeight="1">
      <c r="H76" s="2"/>
      <c r="I76" s="2"/>
    </row>
    <row r="77" spans="6:9" ht="15" customHeight="1">
      <c r="H77" s="2"/>
      <c r="I77" s="2"/>
    </row>
    <row r="78" spans="6:9" ht="15" customHeight="1">
      <c r="H78" s="2"/>
      <c r="I78" s="2"/>
    </row>
    <row r="79" spans="6:9" ht="15" customHeight="1">
      <c r="H79" s="2"/>
      <c r="I79" s="2"/>
    </row>
    <row r="80" spans="6:9" ht="15" customHeight="1">
      <c r="H80" s="2"/>
    </row>
    <row r="81" spans="8:8" ht="15" customHeight="1">
      <c r="H81" s="2"/>
    </row>
  </sheetData>
  <pageMargins left="0.05" right="0.05" top="0.5" bottom="0.5" header="0" footer="0"/>
  <pageSetup paperSize="9" orientation="portrait" horizontalDpi="300" verticalDpi="300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5" width="12.85546875" style="3" customWidth="1"/>
    <col min="6" max="6" width="19.28515625" style="3" customWidth="1"/>
    <col min="7" max="16384" width="11.42578125" style="2"/>
  </cols>
  <sheetData>
    <row r="1" spans="1:6" ht="15" customHeight="1">
      <c r="A1" s="1" t="s">
        <v>121</v>
      </c>
    </row>
    <row r="2" spans="1:6" ht="15" customHeight="1">
      <c r="A2" s="1"/>
    </row>
    <row r="3" spans="1:6" ht="15" customHeight="1">
      <c r="A3" s="22" t="s">
        <v>74</v>
      </c>
      <c r="B3" s="23" t="s">
        <v>75</v>
      </c>
      <c r="C3" s="23" t="s">
        <v>76</v>
      </c>
      <c r="D3" s="23" t="s">
        <v>72</v>
      </c>
      <c r="E3" s="23" t="s">
        <v>0</v>
      </c>
      <c r="F3" s="23" t="s">
        <v>80</v>
      </c>
    </row>
    <row r="4" spans="1:6" ht="15" customHeight="1">
      <c r="A4" s="4" t="s">
        <v>1</v>
      </c>
      <c r="B4" s="5">
        <v>95</v>
      </c>
      <c r="C4" s="5">
        <v>3</v>
      </c>
      <c r="D4" s="5">
        <v>3</v>
      </c>
      <c r="E4" s="5">
        <v>101</v>
      </c>
      <c r="F4" s="6">
        <f>Tabell31238[[#This Row],[Bifall]]/Tabell31238[[#This Row],[Totalt]]</f>
        <v>0.94059405940594054</v>
      </c>
    </row>
    <row r="5" spans="1:6" ht="15" customHeight="1">
      <c r="A5" s="4" t="s">
        <v>12</v>
      </c>
      <c r="B5" s="5">
        <v>1</v>
      </c>
      <c r="C5" s="5">
        <v>0</v>
      </c>
      <c r="D5" s="5">
        <v>0</v>
      </c>
      <c r="E5" s="5">
        <v>1</v>
      </c>
      <c r="F5" s="6">
        <f>Tabell31238[[#This Row],[Bifall]]/Tabell31238[[#This Row],[Totalt]]</f>
        <v>1</v>
      </c>
    </row>
    <row r="6" spans="1:6" ht="15" customHeight="1">
      <c r="A6" s="4" t="s">
        <v>13</v>
      </c>
      <c r="B6" s="5">
        <v>4</v>
      </c>
      <c r="C6" s="5">
        <v>0</v>
      </c>
      <c r="D6" s="5">
        <v>0</v>
      </c>
      <c r="E6" s="5">
        <v>4</v>
      </c>
      <c r="F6" s="6">
        <f>Tabell31238[[#This Row],[Bifall]]/Tabell31238[[#This Row],[Totalt]]</f>
        <v>1</v>
      </c>
    </row>
    <row r="7" spans="1:6" ht="15" customHeight="1">
      <c r="A7" s="4" t="s">
        <v>18</v>
      </c>
      <c r="B7" s="5">
        <v>6</v>
      </c>
      <c r="C7" s="5">
        <v>1</v>
      </c>
      <c r="D7" s="5">
        <v>3</v>
      </c>
      <c r="E7" s="5">
        <v>10</v>
      </c>
      <c r="F7" s="6">
        <f>Tabell31238[[#This Row],[Bifall]]/Tabell31238[[#This Row],[Totalt]]</f>
        <v>0.6</v>
      </c>
    </row>
    <row r="8" spans="1:6" ht="15" customHeight="1">
      <c r="A8" s="4" t="s">
        <v>19</v>
      </c>
      <c r="B8" s="5">
        <v>7</v>
      </c>
      <c r="C8" s="5">
        <v>0</v>
      </c>
      <c r="D8" s="5">
        <v>0</v>
      </c>
      <c r="E8" s="5">
        <v>7</v>
      </c>
      <c r="F8" s="6">
        <f>Tabell31238[[#This Row],[Bifall]]/Tabell31238[[#This Row],[Totalt]]</f>
        <v>1</v>
      </c>
    </row>
    <row r="9" spans="1:6" ht="15" customHeight="1">
      <c r="A9" s="21" t="s">
        <v>25</v>
      </c>
      <c r="B9" s="28">
        <v>10</v>
      </c>
      <c r="C9" s="28">
        <v>0</v>
      </c>
      <c r="D9" s="28">
        <v>0</v>
      </c>
      <c r="E9" s="28">
        <v>10</v>
      </c>
      <c r="F9" s="27">
        <f>Tabell31238[[#This Row],[Bifall]]/Tabell31238[[#This Row],[Totalt]]</f>
        <v>1</v>
      </c>
    </row>
    <row r="10" spans="1:6" ht="15" customHeight="1">
      <c r="A10" s="21" t="s">
        <v>27</v>
      </c>
      <c r="B10" s="28">
        <v>1</v>
      </c>
      <c r="C10" s="28">
        <v>1</v>
      </c>
      <c r="D10" s="28">
        <v>0</v>
      </c>
      <c r="E10" s="28">
        <v>2</v>
      </c>
      <c r="F10" s="27">
        <f>Tabell31238[[#This Row],[Bifall]]/Tabell31238[[#This Row],[Totalt]]</f>
        <v>0.5</v>
      </c>
    </row>
    <row r="11" spans="1:6" ht="15" customHeight="1">
      <c r="A11" s="21" t="s">
        <v>28</v>
      </c>
      <c r="B11" s="28">
        <v>0</v>
      </c>
      <c r="C11" s="28">
        <v>0</v>
      </c>
      <c r="D11" s="28">
        <v>1</v>
      </c>
      <c r="E11" s="28">
        <v>1</v>
      </c>
      <c r="F11" s="27">
        <f>Tabell31238[[#This Row],[Bifall]]/Tabell31238[[#This Row],[Totalt]]</f>
        <v>0</v>
      </c>
    </row>
    <row r="12" spans="1:6" ht="15" customHeight="1">
      <c r="A12" s="21" t="s">
        <v>30</v>
      </c>
      <c r="B12" s="28">
        <v>1</v>
      </c>
      <c r="C12" s="28">
        <v>0</v>
      </c>
      <c r="D12" s="28">
        <v>0</v>
      </c>
      <c r="E12" s="28">
        <v>1</v>
      </c>
      <c r="F12" s="27">
        <f>Tabell31238[[#This Row],[Bifall]]/Tabell31238[[#This Row],[Totalt]]</f>
        <v>1</v>
      </c>
    </row>
    <row r="13" spans="1:6" ht="15" customHeight="1">
      <c r="A13" s="21" t="s">
        <v>132</v>
      </c>
      <c r="B13" s="28">
        <v>1</v>
      </c>
      <c r="C13" s="28">
        <v>0</v>
      </c>
      <c r="D13" s="28">
        <v>0</v>
      </c>
      <c r="E13" s="28">
        <v>1</v>
      </c>
      <c r="F13" s="27">
        <f>Tabell31238[[#This Row],[Bifall]]/Tabell31238[[#This Row],[Totalt]]</f>
        <v>1</v>
      </c>
    </row>
    <row r="14" spans="1:6" ht="15" customHeight="1">
      <c r="A14" s="2" t="s">
        <v>36</v>
      </c>
      <c r="B14" s="3">
        <v>1</v>
      </c>
      <c r="C14" s="3">
        <v>0</v>
      </c>
      <c r="D14" s="3">
        <v>0</v>
      </c>
      <c r="E14" s="3">
        <v>1</v>
      </c>
      <c r="F14" s="17">
        <f>Tabell31238[[#This Row],[Bifall]]/Tabell31238[[#This Row],[Totalt]]</f>
        <v>1</v>
      </c>
    </row>
    <row r="15" spans="1:6" ht="15" customHeight="1">
      <c r="A15" s="2" t="s">
        <v>40</v>
      </c>
      <c r="B15" s="3">
        <v>0</v>
      </c>
      <c r="C15" s="3">
        <v>0</v>
      </c>
      <c r="D15" s="3">
        <v>1</v>
      </c>
      <c r="E15" s="3">
        <v>1</v>
      </c>
      <c r="F15" s="17">
        <f>Tabell31238[[#This Row],[Bifall]]/Tabell31238[[#This Row],[Totalt]]</f>
        <v>0</v>
      </c>
    </row>
    <row r="16" spans="1:6" ht="15" customHeight="1">
      <c r="A16" s="2" t="s">
        <v>42</v>
      </c>
      <c r="B16" s="3">
        <v>3</v>
      </c>
      <c r="C16" s="3">
        <v>0</v>
      </c>
      <c r="D16" s="3">
        <v>1</v>
      </c>
      <c r="E16" s="3">
        <v>4</v>
      </c>
      <c r="F16" s="17">
        <f>Tabell31238[[#This Row],[Bifall]]/Tabell31238[[#This Row],[Totalt]]</f>
        <v>0.75</v>
      </c>
    </row>
    <row r="17" spans="1:6" ht="15" customHeight="1">
      <c r="A17" s="41" t="s">
        <v>43</v>
      </c>
      <c r="B17" s="45">
        <v>1</v>
      </c>
      <c r="C17" s="45">
        <v>0</v>
      </c>
      <c r="D17" s="45">
        <v>0</v>
      </c>
      <c r="E17" s="45">
        <v>1</v>
      </c>
      <c r="F17" s="44">
        <f>Tabell31238[[#This Row],[Bifall]]/Tabell31238[[#This Row],[Totalt]]</f>
        <v>1</v>
      </c>
    </row>
    <row r="18" spans="1:6" ht="15" customHeight="1">
      <c r="A18" s="41" t="s">
        <v>44</v>
      </c>
      <c r="B18" s="45">
        <v>10</v>
      </c>
      <c r="C18" s="45">
        <v>0</v>
      </c>
      <c r="D18" s="45">
        <v>0</v>
      </c>
      <c r="E18" s="45">
        <v>10</v>
      </c>
      <c r="F18" s="44">
        <f>Tabell31238[[#This Row],[Bifall]]/Tabell31238[[#This Row],[Totalt]]</f>
        <v>1</v>
      </c>
    </row>
    <row r="19" spans="1:6" ht="15" customHeight="1">
      <c r="A19" s="41" t="s">
        <v>47</v>
      </c>
      <c r="B19" s="45">
        <v>1</v>
      </c>
      <c r="C19" s="45">
        <v>0</v>
      </c>
      <c r="D19" s="45">
        <v>0</v>
      </c>
      <c r="E19" s="45">
        <v>1</v>
      </c>
      <c r="F19" s="44">
        <f>Tabell31238[[#This Row],[Bifall]]/Tabell31238[[#This Row],[Totalt]]</f>
        <v>1</v>
      </c>
    </row>
    <row r="20" spans="1:6" ht="15" customHeight="1">
      <c r="A20" s="41" t="s">
        <v>52</v>
      </c>
      <c r="B20" s="45">
        <v>29</v>
      </c>
      <c r="C20" s="45">
        <v>0</v>
      </c>
      <c r="D20" s="45">
        <v>2</v>
      </c>
      <c r="E20" s="45">
        <v>31</v>
      </c>
      <c r="F20" s="44">
        <f>Tabell31238[[#This Row],[Bifall]]/Tabell31238[[#This Row],[Totalt]]</f>
        <v>0.93548387096774188</v>
      </c>
    </row>
    <row r="21" spans="1:6" ht="15" customHeight="1">
      <c r="A21" s="41" t="s">
        <v>54</v>
      </c>
      <c r="B21" s="45">
        <v>22</v>
      </c>
      <c r="C21" s="45">
        <v>0</v>
      </c>
      <c r="D21" s="45">
        <v>3</v>
      </c>
      <c r="E21" s="45">
        <v>25</v>
      </c>
      <c r="F21" s="44">
        <f>Tabell31238[[#This Row],[Bifall]]/Tabell31238[[#This Row],[Totalt]]</f>
        <v>0.88</v>
      </c>
    </row>
    <row r="22" spans="1:6" ht="15" customHeight="1">
      <c r="A22" s="41" t="s">
        <v>56</v>
      </c>
      <c r="B22" s="45">
        <v>152</v>
      </c>
      <c r="C22" s="45">
        <v>2</v>
      </c>
      <c r="D22" s="45">
        <v>4</v>
      </c>
      <c r="E22" s="45">
        <v>158</v>
      </c>
      <c r="F22" s="44">
        <f>Tabell31238[[#This Row],[Bifall]]/Tabell31238[[#This Row],[Totalt]]</f>
        <v>0.96202531645569622</v>
      </c>
    </row>
    <row r="23" spans="1:6" ht="15" customHeight="1">
      <c r="A23" s="41" t="s">
        <v>59</v>
      </c>
      <c r="B23" s="45">
        <v>1</v>
      </c>
      <c r="C23" s="45">
        <v>0</v>
      </c>
      <c r="D23" s="45">
        <v>0</v>
      </c>
      <c r="E23" s="45">
        <v>1</v>
      </c>
      <c r="F23" s="44">
        <f>Tabell31238[[#This Row],[Bifall]]/Tabell31238[[#This Row],[Totalt]]</f>
        <v>1</v>
      </c>
    </row>
    <row r="24" spans="1:6" ht="15" customHeight="1">
      <c r="A24" s="41" t="s">
        <v>64</v>
      </c>
      <c r="B24" s="45">
        <v>1</v>
      </c>
      <c r="C24" s="45">
        <v>0</v>
      </c>
      <c r="D24" s="45">
        <v>0</v>
      </c>
      <c r="E24" s="45">
        <v>1</v>
      </c>
      <c r="F24" s="44">
        <f>Tabell31238[[#This Row],[Bifall]]/Tabell31238[[#This Row],[Totalt]]</f>
        <v>1</v>
      </c>
    </row>
    <row r="25" spans="1:6" ht="15" customHeight="1">
      <c r="A25" s="41" t="s">
        <v>65</v>
      </c>
      <c r="B25" s="45">
        <v>0</v>
      </c>
      <c r="C25" s="45">
        <v>0</v>
      </c>
      <c r="D25" s="45">
        <v>3</v>
      </c>
      <c r="E25" s="45">
        <v>3</v>
      </c>
      <c r="F25" s="44">
        <f>Tabell31238[[#This Row],[Bifall]]/Tabell31238[[#This Row],[Totalt]]</f>
        <v>0</v>
      </c>
    </row>
    <row r="26" spans="1:6" ht="15" customHeight="1">
      <c r="A26" s="41" t="s">
        <v>70</v>
      </c>
      <c r="B26" s="45">
        <v>1</v>
      </c>
      <c r="C26" s="45">
        <v>0</v>
      </c>
      <c r="D26" s="45">
        <v>0</v>
      </c>
      <c r="E26" s="45">
        <v>1</v>
      </c>
      <c r="F26" s="44">
        <f>Tabell31238[[#This Row],[Bifall]]/Tabell31238[[#This Row],[Totalt]]</f>
        <v>1</v>
      </c>
    </row>
    <row r="27" spans="1:6" ht="15" customHeight="1">
      <c r="A27" s="41" t="s">
        <v>0</v>
      </c>
      <c r="B27" s="45">
        <v>348</v>
      </c>
      <c r="C27" s="45">
        <v>7</v>
      </c>
      <c r="D27" s="45">
        <v>21</v>
      </c>
      <c r="E27" s="45">
        <v>376</v>
      </c>
      <c r="F27" s="44">
        <f>Tabell31238[[#This Row],[Bifall]]/Tabell31238[[#This Row],[Totalt]]</f>
        <v>0.92553191489361697</v>
      </c>
    </row>
  </sheetData>
  <pageMargins left="0.05" right="0.05" top="0.5" bottom="0.5" header="0" footer="0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Information</vt:lpstr>
      <vt:lpstr>Totalt, förstagångsärenden</vt:lpstr>
      <vt:lpstr>Totalt, förlängningsärenden</vt:lpstr>
      <vt:lpstr>Medborgarskap, första ansökan</vt:lpstr>
      <vt:lpstr>Medborgarskap, förlängningar</vt:lpstr>
      <vt:lpstr>Totalt, första ansökan EKB</vt:lpstr>
      <vt:lpstr>Totalt, förlängningar,EKB</vt:lpstr>
      <vt:lpstr>Medborgarskap, förstagångs, EKB</vt:lpstr>
      <vt:lpstr>Medborgarskap, förlängning, EKB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Avgjorda asylärenden</dc:title>
  <dc:creator>Migrationsverket</dc:creator>
  <cp:lastModifiedBy>Ngan Nguyen</cp:lastModifiedBy>
  <cp:revision>1</cp:revision>
  <dcterms:created xsi:type="dcterms:W3CDTF">2021-12-15T20:08:42Z</dcterms:created>
  <dcterms:modified xsi:type="dcterms:W3CDTF">2024-01-03T14:44:25Z</dcterms:modified>
</cp:coreProperties>
</file>