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NRK\GEMSTAT\Externwebben\Externwebben 2022\Leveranser\12 December\"/>
    </mc:Choice>
  </mc:AlternateContent>
  <bookViews>
    <workbookView xWindow="0" yWindow="0" windowWidth="28800" windowHeight="11700" tabRatio="656"/>
  </bookViews>
  <sheets>
    <sheet name="Information" sheetId="8" r:id="rId1"/>
    <sheet name="Totalt, förstagångsärenden" sheetId="1" r:id="rId2"/>
    <sheet name="Totalt, förlängningsärenden" sheetId="17" r:id="rId3"/>
    <sheet name="Medborgarskap, första ansökan" sheetId="12" r:id="rId4"/>
    <sheet name="Medborgarskap, förlängningar" sheetId="16" r:id="rId5"/>
    <sheet name="Totalt, första ansökan EKB" sheetId="18" r:id="rId6"/>
    <sheet name="Totalt, förlängningar,EKB" sheetId="19" r:id="rId7"/>
    <sheet name="Medborgarskap, förstagångs, EKB" sheetId="20" r:id="rId8"/>
    <sheet name="Medborgarskap, förlängning, EKB" sheetId="21" r:id="rId9"/>
  </sheets>
  <definedNames>
    <definedName name="_xlnm.Print_Titles" localSheetId="8">'Medborgarskap, förlängning, EKB'!#REF!</definedName>
    <definedName name="_xlnm.Print_Titles" localSheetId="4">'Medborgarskap, förlängningar'!#REF!</definedName>
    <definedName name="_xlnm.Print_Titles" localSheetId="3">'Medborgarskap, första ansökan'!#REF!</definedName>
    <definedName name="_xlnm.Print_Titles" localSheetId="7">'Medborgarskap, förstagångs, EKB'!#REF!</definedName>
    <definedName name="_xlnm.Print_Titles" localSheetId="6">'Totalt, förlängningar,EKB'!#REF!</definedName>
    <definedName name="_xlnm.Print_Titles" localSheetId="2">'Totalt, förlängningsärenden'!#REF!</definedName>
    <definedName name="_xlnm.Print_Titles" localSheetId="5">'Totalt, första ansökan EKB'!#REF!</definedName>
    <definedName name="_xlnm.Print_Titles" localSheetId="1">'Totalt, förstagångsärenden'!#REF!</definedName>
  </definedNames>
  <calcPr calcId="162913"/>
</workbook>
</file>

<file path=xl/calcChain.xml><?xml version="1.0" encoding="utf-8"?>
<calcChain xmlns="http://schemas.openxmlformats.org/spreadsheetml/2006/main">
  <c r="I40" i="20" l="1"/>
  <c r="I41" i="20"/>
  <c r="I42" i="20"/>
  <c r="G15" i="19"/>
  <c r="J48" i="18"/>
  <c r="J32" i="18"/>
  <c r="J16" i="18"/>
  <c r="F89" i="16"/>
  <c r="F90" i="16"/>
  <c r="R75" i="12"/>
  <c r="R76" i="12"/>
  <c r="I134" i="12"/>
  <c r="I135" i="12"/>
  <c r="G16" i="17"/>
  <c r="J48" i="1"/>
  <c r="J32" i="1"/>
  <c r="J16" i="1"/>
  <c r="I37" i="20" l="1"/>
  <c r="I38" i="20"/>
  <c r="I39" i="20"/>
  <c r="G14" i="19"/>
  <c r="J47" i="18"/>
  <c r="J31" i="18"/>
  <c r="J15" i="18"/>
  <c r="F85" i="16"/>
  <c r="F86" i="16"/>
  <c r="F87" i="16"/>
  <c r="F88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R74" i="12"/>
  <c r="I130" i="12"/>
  <c r="I131" i="12"/>
  <c r="I132" i="12"/>
  <c r="I133" i="12"/>
  <c r="G15" i="17"/>
  <c r="J47" i="1"/>
  <c r="J31" i="1"/>
  <c r="J15" i="1"/>
  <c r="F20" i="21" l="1"/>
  <c r="I36" i="20"/>
  <c r="G13" i="19"/>
  <c r="J46" i="18"/>
  <c r="J30" i="18"/>
  <c r="J14" i="18"/>
  <c r="I127" i="12"/>
  <c r="I128" i="12"/>
  <c r="I129" i="12"/>
  <c r="G14" i="17"/>
  <c r="J46" i="1"/>
  <c r="J30" i="1"/>
  <c r="J14" i="1"/>
  <c r="F16" i="21"/>
  <c r="F17" i="21"/>
  <c r="F18" i="21"/>
  <c r="F19" i="21"/>
  <c r="I34" i="20"/>
  <c r="I35" i="20"/>
  <c r="G12" i="19"/>
  <c r="J45" i="18"/>
  <c r="J29" i="18"/>
  <c r="J13" i="18"/>
  <c r="I124" i="12"/>
  <c r="I125" i="12"/>
  <c r="I126" i="12"/>
  <c r="G12" i="17"/>
  <c r="J45" i="1"/>
  <c r="J29" i="1"/>
  <c r="J13" i="1"/>
  <c r="F15" i="21"/>
  <c r="F4" i="21"/>
  <c r="F5" i="21"/>
  <c r="F6" i="21"/>
  <c r="F7" i="21"/>
  <c r="F8" i="21"/>
  <c r="F9" i="21"/>
  <c r="F10" i="21"/>
  <c r="F11" i="21"/>
  <c r="F12" i="21"/>
  <c r="F13" i="21"/>
  <c r="F14" i="21"/>
  <c r="I33" i="20"/>
  <c r="G11" i="19"/>
  <c r="J44" i="18"/>
  <c r="J28" i="18"/>
  <c r="J12" i="18"/>
  <c r="R73" i="12"/>
  <c r="I121" i="12"/>
  <c r="I122" i="12"/>
  <c r="I123" i="12"/>
  <c r="G11" i="17"/>
  <c r="J12" i="1"/>
  <c r="J44" i="1"/>
  <c r="J28" i="1"/>
  <c r="I32" i="20"/>
  <c r="G10" i="19"/>
  <c r="J49" i="18"/>
  <c r="J33" i="18"/>
  <c r="J17" i="18"/>
  <c r="I116" i="12"/>
  <c r="I117" i="12"/>
  <c r="I118" i="12"/>
  <c r="I119" i="12"/>
  <c r="I120" i="12"/>
  <c r="G13" i="17"/>
  <c r="J49" i="1"/>
  <c r="J33" i="1"/>
  <c r="J17" i="1"/>
  <c r="I31" i="20"/>
  <c r="G9" i="19"/>
  <c r="J42" i="18"/>
  <c r="J26" i="18"/>
  <c r="J10" i="18"/>
  <c r="I112" i="12"/>
  <c r="I113" i="12"/>
  <c r="I114" i="12"/>
  <c r="I115" i="12"/>
  <c r="G9" i="17"/>
  <c r="J42" i="1"/>
  <c r="J26" i="1"/>
  <c r="J10" i="1"/>
  <c r="I30" i="20"/>
  <c r="G8" i="19"/>
  <c r="J43" i="18"/>
  <c r="J41" i="18"/>
  <c r="J40" i="18"/>
  <c r="J39" i="18"/>
  <c r="J38" i="18"/>
  <c r="J37" i="18"/>
  <c r="J23" i="18"/>
  <c r="J21" i="18"/>
  <c r="R69" i="12"/>
  <c r="R70" i="12"/>
  <c r="R71" i="12"/>
  <c r="R72" i="12"/>
  <c r="I107" i="12"/>
  <c r="I108" i="12"/>
  <c r="I109" i="12"/>
  <c r="I110" i="12"/>
  <c r="I111" i="12"/>
  <c r="G8" i="17"/>
  <c r="J40" i="1"/>
  <c r="J39" i="1"/>
  <c r="J41" i="1"/>
  <c r="J43" i="1"/>
  <c r="J21" i="1"/>
  <c r="J25" i="1"/>
  <c r="J11" i="1"/>
  <c r="J5" i="1"/>
  <c r="J9" i="1"/>
  <c r="J9" i="18"/>
  <c r="J25" i="18"/>
  <c r="J27" i="18"/>
  <c r="J24" i="18"/>
  <c r="J22" i="18"/>
  <c r="J27" i="1"/>
  <c r="J24" i="1"/>
  <c r="J23" i="1"/>
  <c r="J22" i="1"/>
  <c r="I28" i="20"/>
  <c r="I29" i="20"/>
  <c r="G7" i="19"/>
  <c r="J8" i="18"/>
  <c r="R60" i="12"/>
  <c r="R61" i="12"/>
  <c r="R62" i="12"/>
  <c r="R63" i="12"/>
  <c r="R64" i="12"/>
  <c r="R65" i="12"/>
  <c r="R66" i="12"/>
  <c r="R67" i="12"/>
  <c r="R68" i="12"/>
  <c r="I103" i="12"/>
  <c r="I106" i="12"/>
  <c r="I102" i="12"/>
  <c r="I104" i="12"/>
  <c r="I105" i="12"/>
  <c r="G4" i="17"/>
  <c r="G7" i="17"/>
  <c r="J37" i="1"/>
  <c r="J8" i="1"/>
  <c r="I21" i="20"/>
  <c r="I27" i="20"/>
  <c r="I19" i="20"/>
  <c r="I20" i="20"/>
  <c r="I22" i="20"/>
  <c r="I23" i="20"/>
  <c r="I24" i="20"/>
  <c r="I25" i="20"/>
  <c r="I26" i="20"/>
  <c r="G16" i="19"/>
  <c r="J11" i="18"/>
  <c r="I5" i="12"/>
  <c r="I94" i="12"/>
  <c r="I95" i="12"/>
  <c r="I96" i="12"/>
  <c r="I97" i="12"/>
  <c r="I98" i="12"/>
  <c r="I99" i="12"/>
  <c r="I100" i="12"/>
  <c r="I101" i="12"/>
  <c r="G6" i="17"/>
  <c r="G10" i="17"/>
  <c r="E49" i="20"/>
  <c r="E48" i="20"/>
  <c r="E46" i="20"/>
  <c r="R59" i="12"/>
  <c r="R58" i="12"/>
  <c r="R57" i="12"/>
  <c r="R56" i="12"/>
  <c r="R55" i="12"/>
  <c r="R54" i="12"/>
  <c r="R53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G5" i="19"/>
  <c r="J6" i="18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G5" i="17"/>
  <c r="J7" i="1"/>
  <c r="J6" i="1"/>
  <c r="G4" i="19"/>
  <c r="G6" i="19"/>
  <c r="J5" i="18"/>
  <c r="J7" i="18"/>
</calcChain>
</file>

<file path=xl/sharedStrings.xml><?xml version="1.0" encoding="utf-8"?>
<sst xmlns="http://schemas.openxmlformats.org/spreadsheetml/2006/main" count="588" uniqueCount="181">
  <si>
    <t>Totalt</t>
  </si>
  <si>
    <t>AFGHANISTAN</t>
  </si>
  <si>
    <t>ALBANIEN</t>
  </si>
  <si>
    <t>ALGERIET</t>
  </si>
  <si>
    <t>ARGENTINA</t>
  </si>
  <si>
    <t>ARMENIEN</t>
  </si>
  <si>
    <t>AZERBAJDZJAN</t>
  </si>
  <si>
    <t>BANGLADESH</t>
  </si>
  <si>
    <t>BELARUS</t>
  </si>
  <si>
    <t>BOLIVIA</t>
  </si>
  <si>
    <t>BOSNIEN OCH HERCEGOVINA</t>
  </si>
  <si>
    <t>BRASILIEN</t>
  </si>
  <si>
    <t>BURUNDI</t>
  </si>
  <si>
    <t>CHILE</t>
  </si>
  <si>
    <t>COLOMBIA</t>
  </si>
  <si>
    <t>DEM REPUBLIKEN KONGO</t>
  </si>
  <si>
    <t>DJIBOUTI</t>
  </si>
  <si>
    <t>EGYPTEN</t>
  </si>
  <si>
    <t>EL SALVADOR</t>
  </si>
  <si>
    <t>ELFENBENSKUSTEN</t>
  </si>
  <si>
    <t>ERITREA</t>
  </si>
  <si>
    <t>ETIOPIEN</t>
  </si>
  <si>
    <t>GAMBIA</t>
  </si>
  <si>
    <t>GEORGIEN</t>
  </si>
  <si>
    <t>GHANA</t>
  </si>
  <si>
    <t>GUINEA</t>
  </si>
  <si>
    <t>GUINEA BISSAU</t>
  </si>
  <si>
    <t>HONDURAS</t>
  </si>
  <si>
    <t>IRAK</t>
  </si>
  <si>
    <t>IRAN</t>
  </si>
  <si>
    <t>JEMEN</t>
  </si>
  <si>
    <t>JORDANIEN</t>
  </si>
  <si>
    <t>KAMERUN</t>
  </si>
  <si>
    <t>KAZAKSTAN</t>
  </si>
  <si>
    <t>KINA</t>
  </si>
  <si>
    <t>KIRGIZISTAN</t>
  </si>
  <si>
    <t>KOSOVO</t>
  </si>
  <si>
    <t>LIBANON</t>
  </si>
  <si>
    <t>LIBYEN</t>
  </si>
  <si>
    <t>MALI</t>
  </si>
  <si>
    <t>MAROCKO</t>
  </si>
  <si>
    <t>MONGOLIET</t>
  </si>
  <si>
    <t>MYANMAR</t>
  </si>
  <si>
    <t>NICARAGUA</t>
  </si>
  <si>
    <t>NIGERIA</t>
  </si>
  <si>
    <t>NORDMAKEDONIEN</t>
  </si>
  <si>
    <t>OKÄNT</t>
  </si>
  <si>
    <t>PAKISTAN</t>
  </si>
  <si>
    <t>PALESTINA</t>
  </si>
  <si>
    <t>PERU</t>
  </si>
  <si>
    <t>RUMÄNIEN</t>
  </si>
  <si>
    <t>RYSSLAND</t>
  </si>
  <si>
    <t>SAUDIARABIEN</t>
  </si>
  <si>
    <t>SENEGAL</t>
  </si>
  <si>
    <t>SERBIEN</t>
  </si>
  <si>
    <t>SIERRA LEONE</t>
  </si>
  <si>
    <t>SOMALIA</t>
  </si>
  <si>
    <t>SRI LANKA</t>
  </si>
  <si>
    <t>STATSLÖS</t>
  </si>
  <si>
    <t>STORBRITANNIEN</t>
  </si>
  <si>
    <t>SUDAN</t>
  </si>
  <si>
    <t>SYDSUDAN</t>
  </si>
  <si>
    <t>SYRIEN</t>
  </si>
  <si>
    <t>TADZJIKISTAN</t>
  </si>
  <si>
    <t>TANZANIA</t>
  </si>
  <si>
    <t>THAILAND</t>
  </si>
  <si>
    <t>TUNISIEN</t>
  </si>
  <si>
    <t>TURKIET</t>
  </si>
  <si>
    <t>TURKMENISTAN</t>
  </si>
  <si>
    <t>TYSKLAND</t>
  </si>
  <si>
    <t>UGANDA</t>
  </si>
  <si>
    <t>UKRAINA</t>
  </si>
  <si>
    <t>UNDER UTREDNING</t>
  </si>
  <si>
    <t>UNGERN</t>
  </si>
  <si>
    <t>USA</t>
  </si>
  <si>
    <t>UZBEKISTAN</t>
  </si>
  <si>
    <t>VENEZUELA</t>
  </si>
  <si>
    <t>VIETNAM</t>
  </si>
  <si>
    <t>ZAMBIA</t>
  </si>
  <si>
    <t>Övriga</t>
  </si>
  <si>
    <t>År-Månad</t>
  </si>
  <si>
    <t>Medborgarskap</t>
  </si>
  <si>
    <t>Bifall</t>
  </si>
  <si>
    <t>Avslag</t>
  </si>
  <si>
    <t>Handläggningstid, dagar</t>
  </si>
  <si>
    <t>Dublinöverföringar</t>
  </si>
  <si>
    <t>OH/OT</t>
  </si>
  <si>
    <t>Bifallsandel, total</t>
  </si>
  <si>
    <t>Av- eller utvisning EU-land</t>
  </si>
  <si>
    <t>2022-01</t>
  </si>
  <si>
    <t>GUYANA</t>
  </si>
  <si>
    <t>2022-02</t>
  </si>
  <si>
    <t>DOMINIKANSKA REPUBLIKEN</t>
  </si>
  <si>
    <t>ECUADOR</t>
  </si>
  <si>
    <t>FILIPPINERNA</t>
  </si>
  <si>
    <t>FRANKRIKE</t>
  </si>
  <si>
    <t>INDIEN</t>
  </si>
  <si>
    <t>ISRAEL</t>
  </si>
  <si>
    <t>JAMAICA</t>
  </si>
  <si>
    <t>KENYA</t>
  </si>
  <si>
    <t>MOLDAVIEN</t>
  </si>
  <si>
    <t>NEPAL</t>
  </si>
  <si>
    <t>PARAGUAY</t>
  </si>
  <si>
    <t>LIBERIA</t>
  </si>
  <si>
    <t>Asyl</t>
  </si>
  <si>
    <t xml:space="preserve">Massflyktsdirektivet </t>
  </si>
  <si>
    <t>Massflyktsdirektivet</t>
  </si>
  <si>
    <t>2022-03</t>
  </si>
  <si>
    <t>ANGOLA</t>
  </si>
  <si>
    <t>JAPAN</t>
  </si>
  <si>
    <t>KONGO</t>
  </si>
  <si>
    <t>MEXIKO</t>
  </si>
  <si>
    <t>NEDERLÄNDERNA</t>
  </si>
  <si>
    <t>RWANDA</t>
  </si>
  <si>
    <t>TOGO</t>
  </si>
  <si>
    <t>ESTLAND</t>
  </si>
  <si>
    <t>KANADA</t>
  </si>
  <si>
    <t>KUBA</t>
  </si>
  <si>
    <t>LITAUEN</t>
  </si>
  <si>
    <t>POLEN</t>
  </si>
  <si>
    <t>MALAYSIA</t>
  </si>
  <si>
    <t>2022-04</t>
  </si>
  <si>
    <t>Handläggningstid, 
dagar</t>
  </si>
  <si>
    <t>Av- eller utvisning 
EU-land</t>
  </si>
  <si>
    <t xml:space="preserve">Dublinöverföringar  </t>
  </si>
  <si>
    <t>BELGIEN</t>
  </si>
  <si>
    <t>BENIN</t>
  </si>
  <si>
    <t>GREKLAND</t>
  </si>
  <si>
    <t>PANAMA</t>
  </si>
  <si>
    <t>BULGARIEN</t>
  </si>
  <si>
    <t>LETTLAND</t>
  </si>
  <si>
    <t>SYDKOREA</t>
  </si>
  <si>
    <t>2022-05</t>
  </si>
  <si>
    <t>Asyl, ukrainska medborgare</t>
  </si>
  <si>
    <t>AUSTRALIEN</t>
  </si>
  <si>
    <t>MONTENEGRO</t>
  </si>
  <si>
    <t>SYDAFRIKA</t>
  </si>
  <si>
    <t>FÖRENADE ARABEMIRATEN</t>
  </si>
  <si>
    <t>GABON</t>
  </si>
  <si>
    <t>GUATEMALA</t>
  </si>
  <si>
    <t>2022-06</t>
  </si>
  <si>
    <t>Av- eller 
utvisning EU-land</t>
  </si>
  <si>
    <t>Bifallsandel, 
total</t>
  </si>
  <si>
    <t>Dublin-
överföringar</t>
  </si>
  <si>
    <t>IRLAND</t>
  </si>
  <si>
    <t>NIGER</t>
  </si>
  <si>
    <t>SPANIEN</t>
  </si>
  <si>
    <t>ZIMBABWE</t>
  </si>
  <si>
    <t>Bifallsandel,
total</t>
  </si>
  <si>
    <t>Av- eller 
utvisning
 EU-land</t>
  </si>
  <si>
    <t xml:space="preserve">Avgjorda ärenden om skydd beslutade av Migrationsverket per månad under innevarande år. Förstagångsärenden. </t>
  </si>
  <si>
    <t>Avgjorda asylärenden beslutade av Migrationsverket per månad under innevarande år. Förlängningsärenden.</t>
  </si>
  <si>
    <t>Avgjorda ärenden om skydd beslutade av Migrationsverket under innevarande år, uppdelade på medborgarskap. Förstagångsärenden.</t>
  </si>
  <si>
    <t>Avgjorda asylärenden beslutade av Migrationsverket under innevarande år, uppdelade på medborgarskap. Förlängningsärenden.</t>
  </si>
  <si>
    <t xml:space="preserve">Avgjorda ärenden om skydd rörande ensamkommande barn beslutade av Migrationsverket per månad under innevarande år. Förstagångsärenden. </t>
  </si>
  <si>
    <t>Avgjorda asylärenden rörande ensamkommande barn beslutade av Migrationsverket per månad under innevarande år. Förlängningsärenden.</t>
  </si>
  <si>
    <t>Avgjorda ärenden om skydd rörande ensamkommande barn beslutade av Migrationsverket under innevarande år, uppdelade på medborgarskap. Förstagångsärenden.</t>
  </si>
  <si>
    <t>Avgjorda asylärenden rörande ensamkommande barn beslutade av Migrationsverket under innevarande år,  uppdelade på medborgarskap. Förlängningsärenden.</t>
  </si>
  <si>
    <t>2022-07</t>
  </si>
  <si>
    <t>HAITI</t>
  </si>
  <si>
    <t>SLOVAKIEN</t>
  </si>
  <si>
    <t>TAIWAN</t>
  </si>
  <si>
    <t>MAURETANIEN</t>
  </si>
  <si>
    <t>2022-08</t>
  </si>
  <si>
    <t>KROATIEN</t>
  </si>
  <si>
    <t>MALAWI</t>
  </si>
  <si>
    <t>KUWAIT</t>
  </si>
  <si>
    <t>2022-09</t>
  </si>
  <si>
    <t>COSTA RICA</t>
  </si>
  <si>
    <t>NORGE</t>
  </si>
  <si>
    <t>2022-10</t>
  </si>
  <si>
    <t>EKVATORIALGUINEA</t>
  </si>
  <si>
    <t>TCHAD</t>
  </si>
  <si>
    <t>2022-11</t>
  </si>
  <si>
    <t>BAHRAIN</t>
  </si>
  <si>
    <t>ITALIEN</t>
  </si>
  <si>
    <t>URUGUAY</t>
  </si>
  <si>
    <t>BURKINA FASO</t>
  </si>
  <si>
    <t>2022-12</t>
  </si>
  <si>
    <t>MAURITIUS</t>
  </si>
  <si>
    <t>MOCAMBIQUE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</si>
</sst>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9.5"/>
      <color rgb="FF000000"/>
      <name val="Albany AMT"/>
    </font>
    <font>
      <sz val="10"/>
      <color rgb="FF000000"/>
      <name val="Arial"/>
      <family val="2"/>
    </font>
    <font>
      <sz val="9.5"/>
      <color rgb="FF000000"/>
      <name val="Albany AMT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6">
    <xf numFmtId="0" fontId="0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right"/>
    </xf>
    <xf numFmtId="9" fontId="1" fillId="0" borderId="0" xfId="1" applyFont="1" applyFill="1" applyBorder="1" applyAlignment="1">
      <alignment horizontal="right"/>
    </xf>
    <xf numFmtId="17" fontId="1" fillId="0" borderId="0" xfId="0" quotePrefix="1" applyNumberFormat="1" applyFont="1" applyFill="1" applyBorder="1"/>
    <xf numFmtId="0" fontId="1" fillId="0" borderId="0" xfId="0" quotePrefix="1" applyFont="1" applyFill="1" applyBorder="1"/>
    <xf numFmtId="3" fontId="3" fillId="0" borderId="0" xfId="0" applyNumberFormat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Fill="1" applyBorder="1"/>
    <xf numFmtId="9" fontId="1" fillId="0" borderId="0" xfId="1" applyFont="1" applyAlignment="1">
      <alignment horizontal="right"/>
    </xf>
    <xf numFmtId="9" fontId="3" fillId="0" borderId="0" xfId="1" applyFont="1" applyAlignment="1">
      <alignment horizontal="right"/>
    </xf>
    <xf numFmtId="9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3" fontId="1" fillId="0" borderId="0" xfId="0" applyNumberFormat="1" applyFont="1" applyFill="1" applyBorder="1" applyAlignment="1"/>
    <xf numFmtId="9" fontId="1" fillId="0" borderId="0" xfId="1" applyFont="1" applyFill="1" applyBorder="1" applyAlignment="1"/>
    <xf numFmtId="3" fontId="3" fillId="0" borderId="0" xfId="0" applyNumberFormat="1" applyFont="1" applyAlignment="1"/>
    <xf numFmtId="3" fontId="1" fillId="0" borderId="0" xfId="0" applyNumberFormat="1" applyFont="1" applyAlignment="1">
      <alignment horizontal="right"/>
    </xf>
    <xf numFmtId="1" fontId="3" fillId="0" borderId="0" xfId="0" applyNumberFormat="1" applyFont="1"/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Alignment="1"/>
    <xf numFmtId="0" fontId="4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 wrapText="1"/>
    </xf>
    <xf numFmtId="9" fontId="1" fillId="0" borderId="0" xfId="1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horizontal="right"/>
    </xf>
    <xf numFmtId="9" fontId="4" fillId="0" borderId="0" xfId="1" applyFont="1" applyAlignment="1">
      <alignment horizontal="right"/>
    </xf>
    <xf numFmtId="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1" fillId="0" borderId="0" xfId="0" applyNumberFormat="1" applyFont="1" applyFill="1" applyBorder="1" applyAlignment="1">
      <alignment horizontal="right" vertical="top"/>
    </xf>
    <xf numFmtId="9" fontId="1" fillId="0" borderId="0" xfId="1" applyFont="1" applyFill="1" applyBorder="1" applyAlignment="1">
      <alignment horizontal="right" vertical="top"/>
    </xf>
    <xf numFmtId="0" fontId="4" fillId="0" borderId="0" xfId="0" applyFont="1" applyAlignment="1"/>
    <xf numFmtId="9" fontId="4" fillId="0" borderId="0" xfId="1" applyFont="1" applyFill="1" applyBorder="1" applyAlignment="1">
      <alignment horizontal="right"/>
    </xf>
    <xf numFmtId="3" fontId="4" fillId="0" borderId="0" xfId="0" applyNumberFormat="1" applyFont="1" applyAlignment="1"/>
    <xf numFmtId="3" fontId="4" fillId="0" borderId="0" xfId="0" applyNumberFormat="1" applyFont="1" applyFill="1" applyAlignment="1"/>
    <xf numFmtId="3" fontId="4" fillId="0" borderId="0" xfId="0" applyNumberFormat="1" applyFont="1" applyFill="1" applyAlignment="1">
      <alignment horizontal="right"/>
    </xf>
    <xf numFmtId="9" fontId="4" fillId="0" borderId="0" xfId="1" applyFont="1" applyAlignment="1"/>
    <xf numFmtId="9" fontId="4" fillId="0" borderId="0" xfId="1" applyFont="1" applyFill="1" applyBorder="1" applyAlignment="1"/>
    <xf numFmtId="3" fontId="4" fillId="0" borderId="0" xfId="0" applyNumberFormat="1" applyFont="1" applyFill="1" applyBorder="1" applyAlignment="1"/>
  </cellXfs>
  <cellStyles count="2">
    <cellStyle name="Normal" xfId="0" builtinId="0"/>
    <cellStyle name="Procent" xfId="1" builtinId="5"/>
  </cellStyles>
  <dxfs count="149"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</font>
      <fill>
        <patternFill>
          <fgColor theme="0"/>
          <bgColor rgb="FFFFFFFF"/>
        </patternFill>
      </fill>
    </dxf>
    <dxf>
      <font>
        <strike val="0"/>
      </font>
      <fill>
        <patternFill patternType="solid">
          <fgColor rgb="FFB3B3B3"/>
          <bgColor rgb="FFE6E6E6"/>
        </patternFill>
      </fill>
    </dxf>
    <dxf>
      <font>
        <b/>
        <i val="0"/>
        <strike val="0"/>
        <color theme="0"/>
      </font>
      <fill>
        <patternFill>
          <bgColor rgb="FFB9083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Externwebben" pivot="0" count="4">
      <tableStyleElement type="wholeTable" dxfId="148"/>
      <tableStyleElement type="headerRow" dxfId="147"/>
      <tableStyleElement type="firstRowStripe" dxfId="146"/>
      <tableStyleElement type="secondRowStripe" dxfId="1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10</xdr:col>
      <xdr:colOff>38100</xdr:colOff>
      <xdr:row>36</xdr:row>
      <xdr:rowOff>142875</xdr:rowOff>
    </xdr:to>
    <xdr:sp macro="" textlink="">
      <xdr:nvSpPr>
        <xdr:cNvPr id="2" name="textruta 1"/>
        <xdr:cNvSpPr txBox="1"/>
      </xdr:nvSpPr>
      <xdr:spPr>
        <a:xfrm>
          <a:off x="619125" y="161925"/>
          <a:ext cx="5514975" cy="581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ärenden om skydd</a:t>
          </a:r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2022</a:t>
          </a:r>
        </a:p>
        <a:p>
          <a:r>
            <a:rPr lang="sv-SE" sz="1000">
              <a:effectLst/>
              <a:latin typeface="Arial" panose="020B0604020202020204" pitchFamily="34" charset="0"/>
              <a:cs typeface="Arial" panose="020B0604020202020204" pitchFamily="34" charset="0"/>
            </a:rPr>
            <a:t>Källa: Migrationsverket, SIMBAs datalager, uppdaterad 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2023-01-09.</a:t>
          </a:r>
        </a:p>
        <a:p>
          <a:endParaRPr lang="sv-SE" sz="1000" b="0" i="0" u="none" strike="noStrik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Statistiken visar avgjorda förstagångsärenden uppdelat på om ärendet gäller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ansökan om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skydd enligt asylrätten eller enligt massflyktsdirektivet. Avgjorda asylärenden är i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sin tur uppdelade på grupperna samtliga sökande respektive sökande med ukrainskt medborgarskap. </a:t>
          </a:r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 förlängningsärenden 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skydd visar avgjorda ansökningar om skydd enligt asylrätten uppdelat på grupperna samtliga sökande respektive sökande med ukrainskt medborgarskap. </a:t>
          </a: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Ett ensamkommande barn är en person under 18 år som kommit till Sverige och sökt skydd utan sina föräldrar eller annan legal vårdnadshavare.</a:t>
          </a: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 finns tre instanser för beslut i asylärendet: Migrationsverket, migrationsdomstolarna och Migrationsöverdomstolen. Tabellerna avser enbart beslut som har fattats i första instans, det vill säga av Migrationsverket.</a:t>
          </a:r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Asylprövningen ska övertas av annan stat inom ramen för den så kallade Dublinförordningen, det vill säga Sverige prövar inte ansökan i sak.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OH/OT: Omedelbar verkställighet till hemland eller tredje land.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Övriga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ansökningar Migrationsverket ej prövat i sak, exempelvis avskrivna ansökningar. 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ansökan avkrivs bland annat när den sökande avviker eller återtar sin ansökan.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361950</xdr:colOff>
      <xdr:row>30</xdr:row>
      <xdr:rowOff>133350</xdr:rowOff>
    </xdr:from>
    <xdr:to>
      <xdr:col>10</xdr:col>
      <xdr:colOff>18788</xdr:colOff>
      <xdr:row>36</xdr:row>
      <xdr:rowOff>104657</xdr:rowOff>
    </xdr:to>
    <xdr:pic>
      <xdr:nvPicPr>
        <xdr:cNvPr id="3" name="Bildobjekt 2" title="Migrationsverke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4991100"/>
          <a:ext cx="2095238" cy="9428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6" name="Tabell117" displayName="Tabell117" ref="A4:J17" totalsRowShown="0" headerRowDxfId="144" dataDxfId="143">
  <tableColumns count="10">
    <tableColumn id="1" name="År-Månad" dataDxfId="142"/>
    <tableColumn id="2" name="Bifall" dataDxfId="141"/>
    <tableColumn id="4" name="Avslag" dataDxfId="140"/>
    <tableColumn id="5" name="Av- eller utvisning _x000a_EU-land" dataDxfId="139"/>
    <tableColumn id="3" name="Dublinöverföringar" dataDxfId="138"/>
    <tableColumn id="7" name="OH/OT" dataDxfId="137"/>
    <tableColumn id="8" name="Övriga" dataDxfId="136"/>
    <tableColumn id="10" name="Totalt" dataDxfId="135"/>
    <tableColumn id="6" name="Handläggningstid, _x000a_dagar" dataDxfId="134"/>
    <tableColumn id="9" name="Bifallsandel, total" dataDxfId="133">
      <calculatedColumnFormula>Tabell117[[#This Row],[Bifall]]/Tabell117[[#This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ärenden"/>
    </ext>
  </extLst>
</table>
</file>

<file path=xl/tables/table10.xml><?xml version="1.0" encoding="utf-8"?>
<table xmlns="http://schemas.openxmlformats.org/spreadsheetml/2006/main" id="15" name="Tabell11751416" displayName="Tabell11751416" ref="A36:J49" totalsRowShown="0" headerRowDxfId="47" dataDxfId="46">
  <tableColumns count="10">
    <tableColumn id="1" name="År-Månad" dataDxfId="45"/>
    <tableColumn id="2" name="Bifall" dataDxfId="44"/>
    <tableColumn id="4" name="Avslag" dataDxfId="43"/>
    <tableColumn id="5" name="Av- eller utvisning EU-land" dataDxfId="42"/>
    <tableColumn id="3" name="Dublinöverföringar" dataDxfId="41"/>
    <tableColumn id="7" name="OH/OT" dataDxfId="40"/>
    <tableColumn id="8" name="Övriga" dataDxfId="39"/>
    <tableColumn id="10" name="Totalt" dataDxfId="38"/>
    <tableColumn id="6" name="Handläggningstid, dagar" dataDxfId="37"/>
    <tableColumn id="9" name="Bifallsandel, total" dataDxfId="36">
      <calculatedColumnFormula>IFERROR(Tabell11751416[[#This Row],[Bifall]]/Tabell11751416[[#This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Massflyktsdirektivet "/>
    </ext>
  </extLst>
</table>
</file>

<file path=xl/tables/table11.xml><?xml version="1.0" encoding="utf-8"?>
<table xmlns="http://schemas.openxmlformats.org/spreadsheetml/2006/main" id="5" name="Tabell11746" displayName="Tabell11746" ref="A3:G16" totalsRowShown="0" headerRowDxfId="35" dataDxfId="34">
  <tableColumns count="7">
    <tableColumn id="1" name="År-Månad" dataDxfId="33"/>
    <tableColumn id="2" name="Bifall" dataDxfId="32"/>
    <tableColumn id="4" name="Avslag" dataDxfId="31"/>
    <tableColumn id="8" name="Övriga" dataDxfId="30"/>
    <tableColumn id="9" name="Totalt" dataDxfId="8"/>
    <tableColumn id="6" name="Handläggningstid, dagar" dataDxfId="29"/>
    <tableColumn id="3" name="Bifallsandel, total" dataDxfId="28">
      <calculatedColumnFormula>IFERROR(Tabell11746[[#This Row],[Bifall]]/Tabell11746[[#This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per månad under innevarande år, förlängningar. "/>
    </ext>
  </extLst>
</table>
</file>

<file path=xl/tables/table12.xml><?xml version="1.0" encoding="utf-8"?>
<table xmlns="http://schemas.openxmlformats.org/spreadsheetml/2006/main" id="6" name="Tabell3127" displayName="Tabell3127" ref="A4:I42" totalsRowShown="0" headerRowDxfId="27" dataDxfId="26">
  <tableColumns count="9">
    <tableColumn id="1" name="Medborgarskap" dataDxfId="7"/>
    <tableColumn id="2" name="Bifall" dataDxfId="6"/>
    <tableColumn id="4" name="Avslag" dataDxfId="5"/>
    <tableColumn id="8" name="Av- eller _x000a_utvisning_x000a_ EU-land" dataDxfId="4"/>
    <tableColumn id="9" name="Dublin-_x000a_överföringar" dataDxfId="3"/>
    <tableColumn id="5" name="OH/OT" dataDxfId="2"/>
    <tableColumn id="7" name="Övriga" dataDxfId="1"/>
    <tableColumn id="6" name="Totalt" dataDxfId="0"/>
    <tableColumn id="3" name="Bifallsandel, _x000a_total" dataDxfId="25">
      <calculatedColumnFormula>Tabell3127[[#This Row],[Bifall]]/Tabell3127[[#This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Asylärenden"/>
    </ext>
  </extLst>
</table>
</file>

<file path=xl/tables/table13.xml><?xml version="1.0" encoding="utf-8"?>
<table xmlns="http://schemas.openxmlformats.org/spreadsheetml/2006/main" id="12" name="Tabell312713" displayName="Tabell312713" ref="A45:E49" totalsRowShown="0" headerRowDxfId="24" dataDxfId="23">
  <tableColumns count="5">
    <tableColumn id="1" name="Medborgarskap" dataDxfId="22"/>
    <tableColumn id="2" name="Bifall" dataDxfId="21"/>
    <tableColumn id="7" name="Övriga" dataDxfId="20"/>
    <tableColumn id="6" name="Totalt" dataDxfId="19"/>
    <tableColumn id="3" name="Bifallsandel, _x000a_total" dataDxfId="18">
      <calculatedColumnFormula>Tabell312713[[#This Row],[Bifall]]/Tabell312713[[#This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Massflyktsdirektivet"/>
    </ext>
  </extLst>
</table>
</file>

<file path=xl/tables/table14.xml><?xml version="1.0" encoding="utf-8"?>
<table xmlns="http://schemas.openxmlformats.org/spreadsheetml/2006/main" id="7" name="Tabell31238" displayName="Tabell31238" ref="A3:F20" totalsRowShown="0" headerRowDxfId="17" dataDxfId="16">
  <tableColumns count="6">
    <tableColumn id="1" name="Medborgarskap" dataDxfId="15"/>
    <tableColumn id="2" name="Bifall" dataDxfId="14"/>
    <tableColumn id="4" name="Avslag" dataDxfId="13"/>
    <tableColumn id="8" name="Övriga" dataDxfId="12"/>
    <tableColumn id="7" name="Totalt" dataDxfId="11"/>
    <tableColumn id="3" name="Bifallsandel, total" dataDxfId="10">
      <calculatedColumnFormula>Tabell31238[[#This Row],[Bifall]]/Tabell31238[[#This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under innevarande år, avslagsbeslut uppdelat på medborgarskap, förlängningar."/>
    </ext>
  </extLst>
</table>
</file>

<file path=xl/tables/table2.xml><?xml version="1.0" encoding="utf-8"?>
<table xmlns="http://schemas.openxmlformats.org/spreadsheetml/2006/main" id="1" name="Tabell1172" displayName="Tabell1172" ref="A36:J49" totalsRowShown="0" headerRowDxfId="132" dataDxfId="131">
  <tableColumns count="10">
    <tableColumn id="1" name="År-Månad" dataDxfId="130"/>
    <tableColumn id="2" name="Bifall" dataDxfId="129"/>
    <tableColumn id="4" name="Avslag" dataDxfId="128"/>
    <tableColumn id="7" name="Av- eller utvisning _x000a_EU-land" dataDxfId="127"/>
    <tableColumn id="5" name="Dublinöverföringar  " dataDxfId="126"/>
    <tableColumn id="3" name="OH/OT" dataDxfId="125"/>
    <tableColumn id="8" name="Övriga" dataDxfId="124"/>
    <tableColumn id="10" name="Totalt" dataDxfId="123"/>
    <tableColumn id="6" name="Handläggningstid, _x000a_dagar" dataDxfId="122"/>
    <tableColumn id="9" name="Bifallsandel, total" dataDxfId="121" dataCellStyle="Procent">
      <calculatedColumnFormula>Tabell1172[[#This Row],[Bifall]]/Tabell1172[[#This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Massflyktsdirektivet"/>
    </ext>
  </extLst>
</table>
</file>

<file path=xl/tables/table3.xml><?xml version="1.0" encoding="utf-8"?>
<table xmlns="http://schemas.openxmlformats.org/spreadsheetml/2006/main" id="8" name="Tabell1179" displayName="Tabell1179" ref="A20:J33" totalsRowShown="0" headerRowDxfId="120" dataDxfId="119">
  <tableColumns count="10">
    <tableColumn id="1" name="År-Månad" dataDxfId="118"/>
    <tableColumn id="2" name="Bifall" dataDxfId="117"/>
    <tableColumn id="4" name="Avslag" dataDxfId="116"/>
    <tableColumn id="5" name="Av- eller utvisning _x000a_EU-land" dataDxfId="115"/>
    <tableColumn id="3" name="Dublinöverföringar" dataDxfId="114"/>
    <tableColumn id="7" name="OH/OT" dataDxfId="113"/>
    <tableColumn id="8" name="Övriga" dataDxfId="112"/>
    <tableColumn id="10" name="Totalt" dataDxfId="111"/>
    <tableColumn id="6" name="Handläggningstid, _x000a_dagar" dataDxfId="110"/>
    <tableColumn id="9" name="Bifallsandel, total" dataDxfId="109">
      <calculatedColumnFormula>Tabell1179[[#This Row],[Bifall]]/Tabell1179[[#This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, ukrainska medborgare"/>
    </ext>
  </extLst>
</table>
</file>

<file path=xl/tables/table4.xml><?xml version="1.0" encoding="utf-8"?>
<table xmlns="http://schemas.openxmlformats.org/spreadsheetml/2006/main" id="3" name="Tabell1174" displayName="Tabell1174" ref="A3:G16" totalsRowShown="0" headerRowDxfId="108" dataDxfId="107">
  <tableColumns count="7">
    <tableColumn id="1" name="År-Månad" dataDxfId="106"/>
    <tableColumn id="2" name="Bifall" dataDxfId="105"/>
    <tableColumn id="4" name="Avslag" dataDxfId="104"/>
    <tableColumn id="8" name="Övriga" dataDxfId="9"/>
    <tableColumn id="9" name="Totalt" dataDxfId="103"/>
    <tableColumn id="6" name="Handläggningstid, dagar" dataDxfId="102"/>
    <tableColumn id="3" name="Bifallsandel, total" dataDxfId="101">
      <calculatedColumnFormula>Tabell1174[[#This Row],[Bifall]]/Tabell1174[[#This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per månad under innevarande år, förlängningar."/>
    </ext>
  </extLst>
</table>
</file>

<file path=xl/tables/table5.xml><?xml version="1.0" encoding="utf-8"?>
<table xmlns="http://schemas.openxmlformats.org/spreadsheetml/2006/main" id="11" name="Tabell312" displayName="Tabell312" ref="A4:I135" totalsRowShown="0" headerRowDxfId="100" dataDxfId="99">
  <tableColumns count="9">
    <tableColumn id="1" name="Medborgarskap" dataDxfId="98"/>
    <tableColumn id="2" name="Bifall" dataDxfId="97"/>
    <tableColumn id="4" name="Avslag" dataDxfId="96"/>
    <tableColumn id="8" name="Av- eller _x000a_utvisning EU-land" dataDxfId="95"/>
    <tableColumn id="7" name="Dublin-_x000a_överföringar" dataDxfId="94"/>
    <tableColumn id="3" name="OH/OT" dataDxfId="93"/>
    <tableColumn id="5" name="Övriga" dataDxfId="92"/>
    <tableColumn id="6" name="Totalt" dataDxfId="91"/>
    <tableColumn id="9" name="Bifallsandel, _x000a_total" dataDxfId="90" dataCellStyle="Procent">
      <calculatedColumnFormula>IFERROR(Tabell312[[#This Row],[Bifall]]/Tabell312[[#This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Asylärenden"/>
    </ext>
  </extLst>
</table>
</file>

<file path=xl/tables/table6.xml><?xml version="1.0" encoding="utf-8"?>
<table xmlns="http://schemas.openxmlformats.org/spreadsheetml/2006/main" id="9" name="Tabell31210" displayName="Tabell31210" ref="K4:R76" totalsRowShown="0" headerRowDxfId="89" dataDxfId="88">
  <tableColumns count="8">
    <tableColumn id="1" name="Medborgarskap" dataDxfId="87"/>
    <tableColumn id="2" name="Bifall" dataDxfId="86"/>
    <tableColumn id="4" name="Avslag" dataDxfId="85"/>
    <tableColumn id="3" name="Dublin-_x000a_överföringar" dataDxfId="84"/>
    <tableColumn id="7" name="OH/OT" dataDxfId="83"/>
    <tableColumn id="5" name="Övriga" dataDxfId="82"/>
    <tableColumn id="6" name="Totalt" dataDxfId="81"/>
    <tableColumn id="9" name="Bifallsandel,_x000a_total" dataDxfId="80" dataCellStyle="Procent">
      <calculatedColumnFormula>IFERROR(Tabell31210[[#This Row],[Bifall]]/Tabell31210[[#This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Massflyktsdirektivet"/>
    </ext>
  </extLst>
</table>
</file>

<file path=xl/tables/table7.xml><?xml version="1.0" encoding="utf-8"?>
<table xmlns="http://schemas.openxmlformats.org/spreadsheetml/2006/main" id="2" name="Tabell3123" displayName="Tabell3123" ref="A3:F90" totalsRowShown="0" headerRowDxfId="79" dataDxfId="78">
  <tableColumns count="6">
    <tableColumn id="1" name="Medborgarskap" dataDxfId="77"/>
    <tableColumn id="2" name="Bifall" dataDxfId="76"/>
    <tableColumn id="4" name="Avslag" dataDxfId="75"/>
    <tableColumn id="8" name="Övriga" dataDxfId="74"/>
    <tableColumn id="7" name="Totalt" dataDxfId="73"/>
    <tableColumn id="3" name="Bifallsandel, total" dataDxfId="72">
      <calculatedColumnFormula>Tabell3123[[#This Row],[Bifall]]/Tabell3123[[#This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under innevarande år, förstagångsärenden uppdelat på medborgarskap, förlängningar."/>
    </ext>
  </extLst>
</table>
</file>

<file path=xl/tables/table8.xml><?xml version="1.0" encoding="utf-8"?>
<table xmlns="http://schemas.openxmlformats.org/spreadsheetml/2006/main" id="4" name="Tabell1175" displayName="Tabell1175" ref="A4:J17" totalsRowShown="0" headerRowDxfId="71" dataDxfId="70">
  <tableColumns count="10">
    <tableColumn id="1" name="År-Månad" dataDxfId="69"/>
    <tableColumn id="2" name="Bifall" dataDxfId="68"/>
    <tableColumn id="4" name="Avslag" dataDxfId="67"/>
    <tableColumn id="5" name="Av- eller utvisning EU-land" dataDxfId="66"/>
    <tableColumn id="3" name="Dublinöverföringar" dataDxfId="65"/>
    <tableColumn id="7" name="OH/OT" dataDxfId="64"/>
    <tableColumn id="8" name="Övriga" dataDxfId="63"/>
    <tableColumn id="10" name="Totalt" dataDxfId="62"/>
    <tableColumn id="6" name="Handläggningstid, dagar" dataDxfId="61"/>
    <tableColumn id="9" name="Bifallsandel, total" dataDxfId="60">
      <calculatedColumnFormula>IFERROR(Tabell1175[[#This Row],[Bifall]]/Tabell1175[[#This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ärenden"/>
    </ext>
  </extLst>
</table>
</file>

<file path=xl/tables/table9.xml><?xml version="1.0" encoding="utf-8"?>
<table xmlns="http://schemas.openxmlformats.org/spreadsheetml/2006/main" id="13" name="Tabell117514" displayName="Tabell117514" ref="A20:J33" totalsRowShown="0" headerRowDxfId="59" dataDxfId="58">
  <tableColumns count="10">
    <tableColumn id="1" name="År-Månad" dataDxfId="57"/>
    <tableColumn id="2" name="Bifall" dataDxfId="56"/>
    <tableColumn id="4" name="Avslag" dataDxfId="55"/>
    <tableColumn id="5" name="Av- eller utvisning EU-land" dataDxfId="54"/>
    <tableColumn id="3" name="Dublinöverföringar" dataDxfId="53"/>
    <tableColumn id="7" name="OH/OT" dataDxfId="52"/>
    <tableColumn id="8" name="Övriga" dataDxfId="51"/>
    <tableColumn id="10" name="Totalt" dataDxfId="50"/>
    <tableColumn id="6" name="Handläggningstid, dagar" dataDxfId="49"/>
    <tableColumn id="9" name="Bifallsandel, total" dataDxfId="48">
      <calculatedColumnFormula>IFERROR(Tabell117514[[#This Row],[Bifall]]/Tabell117514[[#This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, ukrainska medborgare"/>
    </ext>
  </extLst>
</table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/>
  </sheetViews>
  <sheetFormatPr defaultRowHeight="12.75"/>
  <cols>
    <col min="1" max="16384" width="9.140625" style="2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workbookViewId="0"/>
  </sheetViews>
  <sheetFormatPr defaultColWidth="11.42578125" defaultRowHeight="15" customHeight="1"/>
  <cols>
    <col min="1" max="1" width="14.85546875" style="2" customWidth="1"/>
    <col min="2" max="4" width="17.7109375" style="2" customWidth="1"/>
    <col min="5" max="5" width="19.28515625" style="2" customWidth="1"/>
    <col min="6" max="10" width="17.7109375" style="2" customWidth="1"/>
    <col min="11" max="16384" width="11.42578125" style="2"/>
  </cols>
  <sheetData>
    <row r="1" spans="1:10" ht="15" customHeight="1">
      <c r="A1" s="1" t="s">
        <v>150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104</v>
      </c>
      <c r="B3" s="1"/>
      <c r="C3" s="1"/>
      <c r="D3" s="1"/>
      <c r="E3" s="1"/>
    </row>
    <row r="4" spans="1:10" ht="29.1" customHeight="1">
      <c r="A4" s="28" t="s">
        <v>80</v>
      </c>
      <c r="B4" s="29" t="s">
        <v>82</v>
      </c>
      <c r="C4" s="29" t="s">
        <v>83</v>
      </c>
      <c r="D4" s="30" t="s">
        <v>123</v>
      </c>
      <c r="E4" s="29" t="s">
        <v>85</v>
      </c>
      <c r="F4" s="29" t="s">
        <v>86</v>
      </c>
      <c r="G4" s="29" t="s">
        <v>79</v>
      </c>
      <c r="H4" s="29" t="s">
        <v>0</v>
      </c>
      <c r="I4" s="30" t="s">
        <v>122</v>
      </c>
      <c r="J4" s="29" t="s">
        <v>87</v>
      </c>
    </row>
    <row r="5" spans="1:10" ht="15" customHeight="1">
      <c r="A5" s="7" t="s">
        <v>89</v>
      </c>
      <c r="B5" s="5">
        <v>192</v>
      </c>
      <c r="C5" s="5">
        <v>247</v>
      </c>
      <c r="D5" s="5">
        <v>29</v>
      </c>
      <c r="E5" s="5">
        <v>87</v>
      </c>
      <c r="F5" s="5">
        <v>8</v>
      </c>
      <c r="G5" s="5">
        <v>119</v>
      </c>
      <c r="H5" s="5">
        <v>682</v>
      </c>
      <c r="I5" s="5">
        <v>171</v>
      </c>
      <c r="J5" s="6">
        <f>Tabell117[[#This Row],[Bifall]]/Tabell117[[#This Row],[Totalt]]</f>
        <v>0.28152492668621704</v>
      </c>
    </row>
    <row r="6" spans="1:10" ht="15" customHeight="1">
      <c r="A6" s="7" t="s">
        <v>91</v>
      </c>
      <c r="B6" s="5">
        <v>246</v>
      </c>
      <c r="C6" s="5">
        <v>378</v>
      </c>
      <c r="D6" s="5">
        <v>49</v>
      </c>
      <c r="E6" s="5">
        <v>118</v>
      </c>
      <c r="F6" s="5">
        <v>31</v>
      </c>
      <c r="G6" s="5">
        <v>151</v>
      </c>
      <c r="H6" s="5">
        <v>973</v>
      </c>
      <c r="I6" s="5">
        <v>162</v>
      </c>
      <c r="J6" s="6">
        <f>Tabell117[[#This Row],[Bifall]]/Tabell117[[#This Row],[Totalt]]</f>
        <v>0.25282631038026721</v>
      </c>
    </row>
    <row r="7" spans="1:10" ht="15" customHeight="1">
      <c r="A7" s="4" t="s">
        <v>107</v>
      </c>
      <c r="B7" s="5">
        <v>395</v>
      </c>
      <c r="C7" s="5">
        <v>430</v>
      </c>
      <c r="D7" s="5">
        <v>27</v>
      </c>
      <c r="E7" s="5">
        <v>63</v>
      </c>
      <c r="F7" s="5">
        <v>22</v>
      </c>
      <c r="G7" s="5">
        <v>418</v>
      </c>
      <c r="H7" s="5">
        <v>1355</v>
      </c>
      <c r="I7" s="5">
        <v>122</v>
      </c>
      <c r="J7" s="6">
        <f>Tabell117[[#This Row],[Bifall]]/Tabell117[[#This Row],[Totalt]]</f>
        <v>0.29151291512915128</v>
      </c>
    </row>
    <row r="8" spans="1:10" ht="15" customHeight="1">
      <c r="A8" s="4" t="s">
        <v>121</v>
      </c>
      <c r="B8" s="5">
        <v>290</v>
      </c>
      <c r="C8" s="5">
        <v>400</v>
      </c>
      <c r="D8" s="5">
        <v>28</v>
      </c>
      <c r="E8" s="5">
        <v>50</v>
      </c>
      <c r="F8" s="5">
        <v>50</v>
      </c>
      <c r="G8" s="5">
        <v>313</v>
      </c>
      <c r="H8" s="5">
        <v>1131</v>
      </c>
      <c r="I8" s="5">
        <v>149</v>
      </c>
      <c r="J8" s="6">
        <f>Tabell117[[#This Row],[Bifall]]/Tabell117[[#This Row],[Totalt]]</f>
        <v>0.25641025641025639</v>
      </c>
    </row>
    <row r="9" spans="1:10" ht="15" customHeight="1">
      <c r="A9" s="4" t="s">
        <v>132</v>
      </c>
      <c r="B9" s="5">
        <v>345</v>
      </c>
      <c r="C9" s="5">
        <v>442</v>
      </c>
      <c r="D9" s="5">
        <v>19</v>
      </c>
      <c r="E9" s="5">
        <v>74</v>
      </c>
      <c r="F9" s="5">
        <v>24</v>
      </c>
      <c r="G9" s="5">
        <v>266</v>
      </c>
      <c r="H9" s="5">
        <v>1170</v>
      </c>
      <c r="I9" s="5">
        <v>161</v>
      </c>
      <c r="J9" s="6">
        <f>Tabell117[[#This Row],[Bifall]]/Tabell117[[#This Row],[Totalt]]</f>
        <v>0.29487179487179488</v>
      </c>
    </row>
    <row r="10" spans="1:10" ht="15" customHeight="1">
      <c r="A10" s="4" t="s">
        <v>140</v>
      </c>
      <c r="B10" s="5">
        <v>313</v>
      </c>
      <c r="C10" s="5">
        <v>458</v>
      </c>
      <c r="D10" s="5">
        <v>30</v>
      </c>
      <c r="E10" s="5">
        <v>73</v>
      </c>
      <c r="F10" s="5">
        <v>27</v>
      </c>
      <c r="G10" s="5">
        <v>200</v>
      </c>
      <c r="H10" s="5">
        <v>1101</v>
      </c>
      <c r="I10" s="5">
        <v>172</v>
      </c>
      <c r="J10" s="6">
        <f>Tabell117[[#This Row],[Bifall]]/Tabell117[[#This Row],[Totalt]]</f>
        <v>0.28428701180744775</v>
      </c>
    </row>
    <row r="11" spans="1:10" ht="15" customHeight="1">
      <c r="A11" s="24" t="s">
        <v>158</v>
      </c>
      <c r="B11" s="16">
        <v>199</v>
      </c>
      <c r="C11" s="16">
        <v>362</v>
      </c>
      <c r="D11" s="22">
        <v>16</v>
      </c>
      <c r="E11" s="22">
        <v>100</v>
      </c>
      <c r="F11" s="22">
        <v>60</v>
      </c>
      <c r="G11" s="22">
        <v>206</v>
      </c>
      <c r="H11" s="22">
        <v>943</v>
      </c>
      <c r="I11" s="22">
        <v>129</v>
      </c>
      <c r="J11" s="6">
        <f>Tabell117[[#This Row],[Bifall]]/Tabell117[[#This Row],[Totalt]]</f>
        <v>0.21102863202545069</v>
      </c>
    </row>
    <row r="12" spans="1:10" ht="15" customHeight="1">
      <c r="A12" s="4" t="s">
        <v>163</v>
      </c>
      <c r="B12" s="16">
        <v>249</v>
      </c>
      <c r="C12" s="16">
        <v>340</v>
      </c>
      <c r="D12" s="22">
        <v>3</v>
      </c>
      <c r="E12" s="22">
        <v>72</v>
      </c>
      <c r="F12" s="22">
        <v>16</v>
      </c>
      <c r="G12" s="22">
        <v>298</v>
      </c>
      <c r="H12" s="22">
        <v>978</v>
      </c>
      <c r="I12" s="22">
        <v>150</v>
      </c>
      <c r="J12" s="6">
        <f>Tabell117[[#This Row],[Bifall]]/Tabell117[[#This Row],[Totalt]]</f>
        <v>0.254601226993865</v>
      </c>
    </row>
    <row r="13" spans="1:10" ht="15" customHeight="1">
      <c r="A13" s="4" t="s">
        <v>167</v>
      </c>
      <c r="B13" s="16">
        <v>357</v>
      </c>
      <c r="C13" s="16">
        <v>618</v>
      </c>
      <c r="D13" s="22">
        <v>12</v>
      </c>
      <c r="E13" s="22">
        <v>132</v>
      </c>
      <c r="F13" s="22">
        <v>53</v>
      </c>
      <c r="G13" s="22">
        <v>243</v>
      </c>
      <c r="H13" s="22">
        <v>1415</v>
      </c>
      <c r="I13" s="22">
        <v>171</v>
      </c>
      <c r="J13" s="6">
        <f>Tabell117[[#This Row],[Bifall]]/Tabell117[[#This Row],[Totalt]]</f>
        <v>0.25229681978798585</v>
      </c>
    </row>
    <row r="14" spans="1:10" ht="15" customHeight="1">
      <c r="A14" s="4" t="s">
        <v>170</v>
      </c>
      <c r="B14" s="16">
        <v>347</v>
      </c>
      <c r="C14" s="16">
        <v>709</v>
      </c>
      <c r="D14" s="22">
        <v>16</v>
      </c>
      <c r="E14" s="22">
        <v>121</v>
      </c>
      <c r="F14" s="22">
        <v>24</v>
      </c>
      <c r="G14" s="22">
        <v>226</v>
      </c>
      <c r="H14" s="22">
        <v>1443</v>
      </c>
      <c r="I14" s="22">
        <v>199</v>
      </c>
      <c r="J14" s="6">
        <f>Tabell117[[#This Row],[Bifall]]/Tabell117[[#This Row],[Totalt]]</f>
        <v>0.24047124047124047</v>
      </c>
    </row>
    <row r="15" spans="1:10" ht="15" customHeight="1">
      <c r="A15" s="4" t="s">
        <v>173</v>
      </c>
      <c r="B15" s="16">
        <v>378</v>
      </c>
      <c r="C15" s="16">
        <v>801</v>
      </c>
      <c r="D15" s="22">
        <v>12</v>
      </c>
      <c r="E15" s="22">
        <v>138</v>
      </c>
      <c r="F15" s="22">
        <v>22</v>
      </c>
      <c r="G15" s="22">
        <v>208</v>
      </c>
      <c r="H15" s="22">
        <v>1559</v>
      </c>
      <c r="I15" s="22">
        <v>187</v>
      </c>
      <c r="J15" s="6">
        <f>Tabell117[[#This Row],[Bifall]]/Tabell117[[#This Row],[Totalt]]</f>
        <v>0.24246311738293777</v>
      </c>
    </row>
    <row r="16" spans="1:10" ht="15" customHeight="1">
      <c r="A16" s="4" t="s">
        <v>178</v>
      </c>
      <c r="B16" s="16">
        <v>431</v>
      </c>
      <c r="C16" s="16">
        <v>689</v>
      </c>
      <c r="D16" s="22">
        <v>25</v>
      </c>
      <c r="E16" s="22">
        <v>115</v>
      </c>
      <c r="F16" s="22">
        <v>56</v>
      </c>
      <c r="G16" s="22">
        <v>179</v>
      </c>
      <c r="H16" s="22">
        <v>1495</v>
      </c>
      <c r="I16" s="22">
        <v>195</v>
      </c>
      <c r="J16" s="6">
        <f>Tabell117[[#This Row],[Bifall]]/Tabell117[[#This Row],[Totalt]]</f>
        <v>0.2882943143812709</v>
      </c>
    </row>
    <row r="17" spans="1:10" ht="15" customHeight="1">
      <c r="A17" s="27" t="s">
        <v>0</v>
      </c>
      <c r="B17" s="16">
        <v>3742</v>
      </c>
      <c r="C17" s="16">
        <v>5874</v>
      </c>
      <c r="D17" s="16">
        <v>266</v>
      </c>
      <c r="E17" s="16">
        <v>1143</v>
      </c>
      <c r="F17" s="16">
        <v>393</v>
      </c>
      <c r="G17" s="16">
        <v>2827</v>
      </c>
      <c r="H17" s="16">
        <v>14245</v>
      </c>
      <c r="I17" s="16">
        <v>166</v>
      </c>
      <c r="J17" s="6">
        <f>Tabell117[[#This Row],[Bifall]]/Tabell117[[#This Row],[Totalt]]</f>
        <v>0.2626886626886627</v>
      </c>
    </row>
    <row r="18" spans="1:10" ht="15" customHeight="1">
      <c r="A18" s="27"/>
      <c r="B18" s="16"/>
      <c r="C18" s="16"/>
      <c r="D18" s="16"/>
      <c r="E18" s="16"/>
      <c r="F18" s="16"/>
      <c r="G18" s="16"/>
      <c r="H18" s="16"/>
      <c r="I18" s="16"/>
      <c r="J18" s="6"/>
    </row>
    <row r="19" spans="1:10" ht="14.25" customHeight="1">
      <c r="A19" s="1" t="s">
        <v>133</v>
      </c>
      <c r="B19" s="1"/>
      <c r="C19" s="1"/>
      <c r="D19" s="1"/>
      <c r="E19" s="1"/>
    </row>
    <row r="20" spans="1:10" ht="29.1" customHeight="1">
      <c r="A20" s="28" t="s">
        <v>80</v>
      </c>
      <c r="B20" s="29" t="s">
        <v>82</v>
      </c>
      <c r="C20" s="29" t="s">
        <v>83</v>
      </c>
      <c r="D20" s="30" t="s">
        <v>123</v>
      </c>
      <c r="E20" s="29" t="s">
        <v>85</v>
      </c>
      <c r="F20" s="29" t="s">
        <v>86</v>
      </c>
      <c r="G20" s="29" t="s">
        <v>79</v>
      </c>
      <c r="H20" s="29" t="s">
        <v>0</v>
      </c>
      <c r="I20" s="30" t="s">
        <v>122</v>
      </c>
      <c r="J20" s="29" t="s">
        <v>87</v>
      </c>
    </row>
    <row r="21" spans="1:10" ht="15" customHeight="1">
      <c r="A21" s="7" t="s">
        <v>89</v>
      </c>
      <c r="B21" s="5">
        <v>0</v>
      </c>
      <c r="C21" s="5">
        <v>24</v>
      </c>
      <c r="D21" s="5">
        <v>0</v>
      </c>
      <c r="E21" s="5">
        <v>7</v>
      </c>
      <c r="F21" s="5">
        <v>0</v>
      </c>
      <c r="G21" s="5">
        <v>9</v>
      </c>
      <c r="H21" s="5">
        <v>40</v>
      </c>
      <c r="I21" s="5">
        <v>88</v>
      </c>
      <c r="J21" s="6">
        <f>Tabell1179[[#This Row],[Bifall]]/Tabell1179[[#This Row],[Totalt]]</f>
        <v>0</v>
      </c>
    </row>
    <row r="22" spans="1:10" ht="15" customHeight="1">
      <c r="A22" s="7" t="s">
        <v>91</v>
      </c>
      <c r="B22" s="5">
        <v>0</v>
      </c>
      <c r="C22" s="5">
        <v>21</v>
      </c>
      <c r="D22" s="5">
        <v>0</v>
      </c>
      <c r="E22" s="5">
        <v>4</v>
      </c>
      <c r="F22" s="5">
        <v>0</v>
      </c>
      <c r="G22" s="5">
        <v>16</v>
      </c>
      <c r="H22" s="5">
        <v>41</v>
      </c>
      <c r="I22" s="5">
        <v>70</v>
      </c>
      <c r="J22" s="6">
        <f>Tabell1179[[#This Row],[Bifall]]/Tabell1179[[#This Row],[Totalt]]</f>
        <v>0</v>
      </c>
    </row>
    <row r="23" spans="1:10" ht="15" customHeight="1">
      <c r="A23" s="4" t="s">
        <v>107</v>
      </c>
      <c r="B23" s="5">
        <v>76</v>
      </c>
      <c r="C23" s="5">
        <v>0</v>
      </c>
      <c r="D23" s="5">
        <v>0</v>
      </c>
      <c r="E23" s="5">
        <v>0</v>
      </c>
      <c r="F23" s="5">
        <v>0</v>
      </c>
      <c r="G23" s="5">
        <v>268</v>
      </c>
      <c r="H23" s="5">
        <v>344</v>
      </c>
      <c r="I23" s="5">
        <v>13</v>
      </c>
      <c r="J23" s="6">
        <f>Tabell1179[[#This Row],[Bifall]]/Tabell1179[[#This Row],[Totalt]]</f>
        <v>0.22093023255813954</v>
      </c>
    </row>
    <row r="24" spans="1:10" ht="15" customHeight="1">
      <c r="A24" s="4" t="s">
        <v>121</v>
      </c>
      <c r="B24" s="5">
        <v>5</v>
      </c>
      <c r="C24" s="5">
        <v>0</v>
      </c>
      <c r="D24" s="5">
        <v>0</v>
      </c>
      <c r="E24" s="5">
        <v>0</v>
      </c>
      <c r="F24" s="5">
        <v>0</v>
      </c>
      <c r="G24" s="5">
        <v>138</v>
      </c>
      <c r="H24" s="5">
        <v>143</v>
      </c>
      <c r="I24" s="5">
        <v>36</v>
      </c>
      <c r="J24" s="6">
        <f>Tabell1179[[#This Row],[Bifall]]/Tabell1179[[#This Row],[Totalt]]</f>
        <v>3.4965034965034968E-2</v>
      </c>
    </row>
    <row r="25" spans="1:10" ht="15" customHeight="1">
      <c r="A25" s="7" t="s">
        <v>132</v>
      </c>
      <c r="B25" s="5">
        <v>11</v>
      </c>
      <c r="C25" s="5">
        <v>1</v>
      </c>
      <c r="D25" s="5">
        <v>0</v>
      </c>
      <c r="E25" s="5">
        <v>0</v>
      </c>
      <c r="F25" s="5">
        <v>0</v>
      </c>
      <c r="G25" s="5">
        <v>105</v>
      </c>
      <c r="H25" s="5">
        <v>117</v>
      </c>
      <c r="I25" s="5">
        <v>61</v>
      </c>
      <c r="J25" s="6">
        <f>Tabell1179[[#This Row],[Bifall]]/Tabell1179[[#This Row],[Totalt]]</f>
        <v>9.4017094017094016E-2</v>
      </c>
    </row>
    <row r="26" spans="1:10" ht="15" customHeight="1">
      <c r="A26" s="7" t="s">
        <v>140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61</v>
      </c>
      <c r="H26" s="5">
        <v>61</v>
      </c>
      <c r="I26" s="5">
        <v>62</v>
      </c>
      <c r="J26" s="6">
        <f>Tabell1179[[#This Row],[Bifall]]/Tabell1179[[#This Row],[Totalt]]</f>
        <v>0</v>
      </c>
    </row>
    <row r="27" spans="1:10" ht="15" customHeight="1">
      <c r="A27" s="11" t="s">
        <v>158</v>
      </c>
      <c r="B27" s="18">
        <v>9</v>
      </c>
      <c r="C27" s="18">
        <v>0</v>
      </c>
      <c r="D27" s="19">
        <v>0</v>
      </c>
      <c r="E27" s="19">
        <v>0</v>
      </c>
      <c r="F27" s="19">
        <v>3</v>
      </c>
      <c r="G27" s="19">
        <v>74</v>
      </c>
      <c r="H27" s="19">
        <v>86</v>
      </c>
      <c r="I27" s="19">
        <v>92</v>
      </c>
      <c r="J27" s="6">
        <f>Tabell1179[[#This Row],[Bifall]]/Tabell1179[[#This Row],[Totalt]]</f>
        <v>0.10465116279069768</v>
      </c>
    </row>
    <row r="28" spans="1:10" ht="15" customHeight="1">
      <c r="A28" s="7" t="s">
        <v>163</v>
      </c>
      <c r="B28" s="18">
        <v>7</v>
      </c>
      <c r="C28" s="18">
        <v>0</v>
      </c>
      <c r="D28" s="19">
        <v>0</v>
      </c>
      <c r="E28" s="19">
        <v>0</v>
      </c>
      <c r="F28" s="19">
        <v>0</v>
      </c>
      <c r="G28" s="19">
        <v>136</v>
      </c>
      <c r="H28" s="19">
        <v>143</v>
      </c>
      <c r="I28" s="19">
        <v>89</v>
      </c>
      <c r="J28" s="6">
        <f>Tabell1179[[#This Row],[Bifall]]/Tabell1179[[#This Row],[Totalt]]</f>
        <v>4.8951048951048952E-2</v>
      </c>
    </row>
    <row r="29" spans="1:10" ht="15" customHeight="1">
      <c r="A29" s="7" t="s">
        <v>167</v>
      </c>
      <c r="B29" s="18">
        <v>7</v>
      </c>
      <c r="C29" s="18">
        <v>0</v>
      </c>
      <c r="D29" s="19">
        <v>0</v>
      </c>
      <c r="E29" s="19">
        <v>0</v>
      </c>
      <c r="F29" s="19">
        <v>1</v>
      </c>
      <c r="G29" s="19">
        <v>72</v>
      </c>
      <c r="H29" s="19">
        <v>80</v>
      </c>
      <c r="I29" s="19">
        <v>138</v>
      </c>
      <c r="J29" s="6">
        <f>Tabell1179[[#This Row],[Bifall]]/Tabell1179[[#This Row],[Totalt]]</f>
        <v>8.7499999999999994E-2</v>
      </c>
    </row>
    <row r="30" spans="1:10" ht="15" customHeight="1">
      <c r="A30" s="7" t="s">
        <v>170</v>
      </c>
      <c r="B30" s="18">
        <v>0</v>
      </c>
      <c r="C30" s="18">
        <v>0</v>
      </c>
      <c r="D30" s="19">
        <v>0</v>
      </c>
      <c r="E30" s="19">
        <v>0</v>
      </c>
      <c r="F30" s="19">
        <v>0</v>
      </c>
      <c r="G30" s="19">
        <v>54</v>
      </c>
      <c r="H30" s="19">
        <v>54</v>
      </c>
      <c r="I30" s="19">
        <v>151</v>
      </c>
      <c r="J30" s="6">
        <f>Tabell1179[[#This Row],[Bifall]]/Tabell1179[[#This Row],[Totalt]]</f>
        <v>0</v>
      </c>
    </row>
    <row r="31" spans="1:10" ht="12.75">
      <c r="A31" s="7" t="s">
        <v>173</v>
      </c>
      <c r="B31" s="18">
        <v>3</v>
      </c>
      <c r="C31" s="18">
        <v>0</v>
      </c>
      <c r="D31" s="19">
        <v>0</v>
      </c>
      <c r="E31" s="19">
        <v>0</v>
      </c>
      <c r="F31" s="19">
        <v>0</v>
      </c>
      <c r="G31" s="19">
        <v>38</v>
      </c>
      <c r="H31" s="19">
        <v>41</v>
      </c>
      <c r="I31" s="19">
        <v>186</v>
      </c>
      <c r="J31" s="6">
        <f>Tabell1179[[#This Row],[Bifall]]/Tabell1179[[#This Row],[Totalt]]</f>
        <v>7.3170731707317069E-2</v>
      </c>
    </row>
    <row r="32" spans="1:10" ht="15" customHeight="1">
      <c r="A32" s="7" t="s">
        <v>178</v>
      </c>
      <c r="B32" s="18">
        <v>0</v>
      </c>
      <c r="C32" s="18">
        <v>0</v>
      </c>
      <c r="D32" s="19"/>
      <c r="E32" s="19">
        <v>0</v>
      </c>
      <c r="F32" s="19">
        <v>0</v>
      </c>
      <c r="G32" s="19">
        <v>30</v>
      </c>
      <c r="H32" s="19">
        <v>30</v>
      </c>
      <c r="I32" s="19">
        <v>198</v>
      </c>
      <c r="J32" s="6">
        <f>Tabell1179[[#This Row],[Bifall]]/Tabell1179[[#This Row],[Totalt]]</f>
        <v>0</v>
      </c>
    </row>
    <row r="33" spans="1:10" ht="15" customHeight="1">
      <c r="A33" s="27" t="s">
        <v>0</v>
      </c>
      <c r="B33" s="35">
        <v>118</v>
      </c>
      <c r="C33" s="35">
        <v>46</v>
      </c>
      <c r="D33" s="38">
        <v>0</v>
      </c>
      <c r="E33" s="38">
        <v>11</v>
      </c>
      <c r="F33" s="38">
        <v>4</v>
      </c>
      <c r="G33" s="38">
        <v>1001</v>
      </c>
      <c r="H33" s="38">
        <v>1180</v>
      </c>
      <c r="I33" s="38">
        <v>68</v>
      </c>
      <c r="J33" s="39">
        <f>Tabell1179[[#This Row],[Bifall]]/Tabell1179[[#This Row],[Totalt]]</f>
        <v>0.1</v>
      </c>
    </row>
    <row r="34" spans="1:10" ht="29.1" customHeight="1">
      <c r="A34" s="27"/>
      <c r="B34" s="35"/>
      <c r="C34" s="35"/>
      <c r="D34" s="38"/>
      <c r="E34" s="38"/>
      <c r="F34" s="38"/>
      <c r="G34" s="38"/>
      <c r="H34" s="38"/>
      <c r="I34" s="38"/>
      <c r="J34" s="39"/>
    </row>
    <row r="35" spans="1:10" ht="15" customHeight="1">
      <c r="A35" s="2" t="s">
        <v>105</v>
      </c>
    </row>
    <row r="36" spans="1:10" ht="15" customHeight="1">
      <c r="A36" s="28" t="s">
        <v>80</v>
      </c>
      <c r="B36" s="29" t="s">
        <v>82</v>
      </c>
      <c r="C36" s="29" t="s">
        <v>83</v>
      </c>
      <c r="D36" s="30" t="s">
        <v>123</v>
      </c>
      <c r="E36" s="28" t="s">
        <v>124</v>
      </c>
      <c r="F36" s="29" t="s">
        <v>86</v>
      </c>
      <c r="G36" s="29" t="s">
        <v>79</v>
      </c>
      <c r="H36" s="29" t="s">
        <v>0</v>
      </c>
      <c r="I36" s="30" t="s">
        <v>122</v>
      </c>
      <c r="J36" s="29" t="s">
        <v>87</v>
      </c>
    </row>
    <row r="37" spans="1:10" ht="15" customHeight="1">
      <c r="A37" s="7" t="s">
        <v>89</v>
      </c>
      <c r="B37" s="20">
        <v>0</v>
      </c>
      <c r="C37" s="20">
        <v>5</v>
      </c>
      <c r="D37" s="20">
        <v>0</v>
      </c>
      <c r="E37" s="5">
        <v>0</v>
      </c>
      <c r="F37" s="5">
        <v>0</v>
      </c>
      <c r="G37" s="20">
        <v>0</v>
      </c>
      <c r="H37" s="20">
        <v>5</v>
      </c>
      <c r="I37" s="20">
        <v>157</v>
      </c>
      <c r="J37" s="6">
        <f>Tabell1172[[#This Row],[Bifall]]/Tabell1172[[#This Row],[Totalt]]</f>
        <v>0</v>
      </c>
    </row>
    <row r="38" spans="1:10" ht="15" customHeight="1">
      <c r="A38" s="7" t="s">
        <v>91</v>
      </c>
      <c r="B38" s="20">
        <v>0</v>
      </c>
      <c r="C38" s="20">
        <v>3</v>
      </c>
      <c r="D38" s="20">
        <v>0</v>
      </c>
      <c r="E38" s="5">
        <v>0</v>
      </c>
      <c r="F38" s="5">
        <v>0</v>
      </c>
      <c r="G38" s="20">
        <v>0</v>
      </c>
      <c r="H38" s="20">
        <v>3</v>
      </c>
      <c r="I38" s="20">
        <v>56</v>
      </c>
      <c r="J38" s="6">
        <v>0</v>
      </c>
    </row>
    <row r="39" spans="1:10" ht="15" customHeight="1">
      <c r="A39" s="7" t="s">
        <v>107</v>
      </c>
      <c r="B39" s="20">
        <v>18093</v>
      </c>
      <c r="C39" s="20">
        <v>11</v>
      </c>
      <c r="D39" s="20">
        <v>0</v>
      </c>
      <c r="E39" s="5">
        <v>0</v>
      </c>
      <c r="F39" s="5">
        <v>0</v>
      </c>
      <c r="G39" s="20">
        <v>279</v>
      </c>
      <c r="H39" s="20">
        <v>18383</v>
      </c>
      <c r="I39" s="20">
        <v>9</v>
      </c>
      <c r="J39" s="6">
        <f>Tabell1172[[#This Row],[Bifall]]/Tabell1172[[#This Row],[Totalt]]</f>
        <v>0.98422455529565356</v>
      </c>
    </row>
    <row r="40" spans="1:10" ht="15" customHeight="1">
      <c r="A40" s="4" t="s">
        <v>121</v>
      </c>
      <c r="B40" s="20">
        <v>11906</v>
      </c>
      <c r="C40" s="20">
        <v>1</v>
      </c>
      <c r="D40" s="20">
        <v>0</v>
      </c>
      <c r="E40" s="5">
        <v>0</v>
      </c>
      <c r="F40" s="5">
        <v>0</v>
      </c>
      <c r="G40" s="20">
        <v>327</v>
      </c>
      <c r="H40" s="20">
        <v>12234</v>
      </c>
      <c r="I40" s="20">
        <v>17</v>
      </c>
      <c r="J40" s="6">
        <f>Tabell1172[[#This Row],[Bifall]]/Tabell1172[[#This Row],[Totalt]]</f>
        <v>0.97318947196338079</v>
      </c>
    </row>
    <row r="41" spans="1:10" ht="15" customHeight="1">
      <c r="A41" s="2" t="s">
        <v>132</v>
      </c>
      <c r="B41" s="26">
        <v>4599</v>
      </c>
      <c r="C41" s="26">
        <v>16</v>
      </c>
      <c r="D41" s="26">
        <v>0</v>
      </c>
      <c r="E41" s="25">
        <v>0</v>
      </c>
      <c r="F41" s="25">
        <v>0</v>
      </c>
      <c r="G41" s="26">
        <v>310</v>
      </c>
      <c r="H41" s="26">
        <v>4925</v>
      </c>
      <c r="I41" s="26">
        <v>21</v>
      </c>
      <c r="J41" s="6">
        <f>Tabell1172[[#This Row],[Bifall]]/Tabell1172[[#This Row],[Totalt]]</f>
        <v>0.9338071065989848</v>
      </c>
    </row>
    <row r="42" spans="1:10" ht="15" customHeight="1">
      <c r="A42" s="2" t="s">
        <v>140</v>
      </c>
      <c r="B42" s="26">
        <v>2148</v>
      </c>
      <c r="C42" s="26">
        <v>3</v>
      </c>
      <c r="D42" s="26">
        <v>0</v>
      </c>
      <c r="E42" s="25">
        <v>0</v>
      </c>
      <c r="F42" s="25">
        <v>0</v>
      </c>
      <c r="G42" s="26">
        <v>200</v>
      </c>
      <c r="H42" s="26">
        <v>2351</v>
      </c>
      <c r="I42" s="26">
        <v>27</v>
      </c>
      <c r="J42" s="6">
        <f>Tabell1172[[#This Row],[Bifall]]/Tabell1172[[#This Row],[Totalt]]</f>
        <v>0.91365376435559331</v>
      </c>
    </row>
    <row r="43" spans="1:10" ht="15" customHeight="1">
      <c r="A43" s="2" t="s">
        <v>158</v>
      </c>
      <c r="B43" s="26">
        <v>2536</v>
      </c>
      <c r="C43" s="26">
        <v>7</v>
      </c>
      <c r="D43" s="26">
        <v>0</v>
      </c>
      <c r="E43" s="25">
        <v>0</v>
      </c>
      <c r="F43" s="25">
        <v>0</v>
      </c>
      <c r="G43" s="26">
        <v>155</v>
      </c>
      <c r="H43" s="26">
        <v>2698</v>
      </c>
      <c r="I43" s="26">
        <v>34</v>
      </c>
      <c r="J43" s="6">
        <f>Tabell1172[[#This Row],[Bifall]]/Tabell1172[[#This Row],[Totalt]]</f>
        <v>0.93995552260934023</v>
      </c>
    </row>
    <row r="44" spans="1:10" ht="15" customHeight="1">
      <c r="A44" s="2" t="s">
        <v>163</v>
      </c>
      <c r="B44" s="26">
        <v>2236</v>
      </c>
      <c r="C44" s="26">
        <v>4</v>
      </c>
      <c r="D44" s="26">
        <v>0</v>
      </c>
      <c r="E44" s="25">
        <v>0</v>
      </c>
      <c r="F44" s="25">
        <v>0</v>
      </c>
      <c r="G44" s="26">
        <v>141</v>
      </c>
      <c r="H44" s="26">
        <v>2381</v>
      </c>
      <c r="I44" s="26">
        <v>37</v>
      </c>
      <c r="J44" s="6">
        <f>Tabell1172[[#This Row],[Bifall]]/Tabell1172[[#This Row],[Totalt]]</f>
        <v>0.9391012179756405</v>
      </c>
    </row>
    <row r="45" spans="1:10" ht="15" customHeight="1">
      <c r="A45" s="2" t="s">
        <v>167</v>
      </c>
      <c r="B45" s="26">
        <v>1471</v>
      </c>
      <c r="C45" s="26">
        <v>7</v>
      </c>
      <c r="D45" s="26">
        <v>0</v>
      </c>
      <c r="E45" s="25">
        <v>0</v>
      </c>
      <c r="F45" s="25">
        <v>0</v>
      </c>
      <c r="G45" s="26">
        <v>96</v>
      </c>
      <c r="H45" s="26">
        <v>1574</v>
      </c>
      <c r="I45" s="26">
        <v>33</v>
      </c>
      <c r="J45" s="6">
        <f>Tabell1172[[#This Row],[Bifall]]/Tabell1172[[#This Row],[Totalt]]</f>
        <v>0.93456162642947904</v>
      </c>
    </row>
    <row r="46" spans="1:10" ht="15" customHeight="1">
      <c r="A46" s="2" t="s">
        <v>170</v>
      </c>
      <c r="B46" s="26">
        <v>1450</v>
      </c>
      <c r="C46" s="26">
        <v>18</v>
      </c>
      <c r="D46" s="26">
        <v>0</v>
      </c>
      <c r="E46" s="25">
        <v>0</v>
      </c>
      <c r="F46" s="25">
        <v>0</v>
      </c>
      <c r="G46" s="26">
        <v>107</v>
      </c>
      <c r="H46" s="26">
        <v>1575</v>
      </c>
      <c r="I46" s="26">
        <v>29</v>
      </c>
      <c r="J46" s="6">
        <f>Tabell1172[[#This Row],[Bifall]]/Tabell1172[[#This Row],[Totalt]]</f>
        <v>0.92063492063492058</v>
      </c>
    </row>
    <row r="47" spans="1:10" ht="15" customHeight="1">
      <c r="A47" s="2" t="s">
        <v>173</v>
      </c>
      <c r="B47" s="26">
        <v>1553</v>
      </c>
      <c r="C47" s="26">
        <v>8</v>
      </c>
      <c r="D47" s="26">
        <v>0</v>
      </c>
      <c r="E47" s="25">
        <v>0</v>
      </c>
      <c r="F47" s="25">
        <v>0</v>
      </c>
      <c r="G47" s="26">
        <v>96</v>
      </c>
      <c r="H47" s="26">
        <v>1657</v>
      </c>
      <c r="I47" s="26">
        <v>32</v>
      </c>
      <c r="J47" s="6">
        <f>Tabell1172[[#This Row],[Bifall]]/Tabell1172[[#This Row],[Totalt]]</f>
        <v>0.93723596861798431</v>
      </c>
    </row>
    <row r="48" spans="1:10" ht="15" customHeight="1">
      <c r="A48" s="2" t="s">
        <v>178</v>
      </c>
      <c r="B48" s="26">
        <v>1318</v>
      </c>
      <c r="C48" s="26">
        <v>12</v>
      </c>
      <c r="D48" s="26">
        <v>0</v>
      </c>
      <c r="E48" s="25">
        <v>0</v>
      </c>
      <c r="F48" s="25">
        <v>0</v>
      </c>
      <c r="G48" s="26">
        <v>150</v>
      </c>
      <c r="H48" s="26">
        <v>1480</v>
      </c>
      <c r="I48" s="26">
        <v>40</v>
      </c>
      <c r="J48" s="6">
        <f>Tabell1172[[#This Row],[Bifall]]/Tabell1172[[#This Row],[Totalt]]</f>
        <v>0.89054054054054055</v>
      </c>
    </row>
    <row r="49" spans="1:10" ht="15" customHeight="1">
      <c r="A49" s="27" t="s">
        <v>0</v>
      </c>
      <c r="B49" s="40">
        <v>47310</v>
      </c>
      <c r="C49" s="40">
        <v>95</v>
      </c>
      <c r="D49" s="41">
        <v>0</v>
      </c>
      <c r="E49" s="42">
        <v>0</v>
      </c>
      <c r="F49" s="42">
        <v>0</v>
      </c>
      <c r="G49" s="40">
        <v>1861</v>
      </c>
      <c r="H49" s="40">
        <v>49266</v>
      </c>
      <c r="I49" s="40">
        <v>19</v>
      </c>
      <c r="J49" s="33">
        <f>Tabell1172[[#This Row],[Bifall]]/Tabell1172[[#This Row],[Totalt]]</f>
        <v>0.96029716234319817</v>
      </c>
    </row>
  </sheetData>
  <pageMargins left="0.05" right="0.05" top="0.5" bottom="0.5" header="0" footer="0"/>
  <pageSetup paperSize="9" orientation="portrait" horizontalDpi="300" verticalDpi="300" r:id="rId1"/>
  <ignoredErrors>
    <ignoredError sqref="J38" calculatedColumn="1"/>
  </ignoredErrors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Normal="100" workbookViewId="0"/>
  </sheetViews>
  <sheetFormatPr defaultColWidth="11.42578125" defaultRowHeight="15" customHeight="1"/>
  <cols>
    <col min="1" max="1" width="11.140625" style="2" customWidth="1"/>
    <col min="2" max="5" width="13.140625" style="2" customWidth="1"/>
    <col min="6" max="7" width="23.85546875" style="2" customWidth="1"/>
    <col min="8" max="16384" width="11.42578125" style="2"/>
  </cols>
  <sheetData>
    <row r="1" spans="1:7" ht="15" customHeight="1">
      <c r="A1" s="1" t="s">
        <v>151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28" t="s">
        <v>80</v>
      </c>
      <c r="B3" s="29" t="s">
        <v>82</v>
      </c>
      <c r="C3" s="29" t="s">
        <v>83</v>
      </c>
      <c r="D3" s="29" t="s">
        <v>79</v>
      </c>
      <c r="E3" s="29" t="s">
        <v>0</v>
      </c>
      <c r="F3" s="29" t="s">
        <v>84</v>
      </c>
      <c r="G3" s="29" t="s">
        <v>87</v>
      </c>
    </row>
    <row r="4" spans="1:7" ht="15" customHeight="1">
      <c r="A4" s="8" t="s">
        <v>89</v>
      </c>
      <c r="B4" s="20">
        <v>2396</v>
      </c>
      <c r="C4" s="20">
        <v>56</v>
      </c>
      <c r="D4" s="20">
        <v>78</v>
      </c>
      <c r="E4" s="20">
        <v>2530</v>
      </c>
      <c r="F4" s="20">
        <v>164</v>
      </c>
      <c r="G4" s="21">
        <f>Tabell1174[[#This Row],[Bifall]]/Tabell1174[[#This Row],[Totalt]]</f>
        <v>0.94703557312252962</v>
      </c>
    </row>
    <row r="5" spans="1:7" ht="15" customHeight="1">
      <c r="A5" s="8" t="s">
        <v>91</v>
      </c>
      <c r="B5" s="20">
        <v>3105</v>
      </c>
      <c r="C5" s="20">
        <v>66</v>
      </c>
      <c r="D5" s="20">
        <v>80</v>
      </c>
      <c r="E5" s="20">
        <v>3251</v>
      </c>
      <c r="F5" s="20">
        <v>171</v>
      </c>
      <c r="G5" s="21">
        <f>Tabell1174[[#This Row],[Bifall]]/Tabell1174[[#This Row],[Totalt]]</f>
        <v>0.95509074131036609</v>
      </c>
    </row>
    <row r="6" spans="1:7" ht="15" customHeight="1">
      <c r="A6" s="4" t="s">
        <v>107</v>
      </c>
      <c r="B6" s="20">
        <v>3199</v>
      </c>
      <c r="C6" s="20">
        <v>77</v>
      </c>
      <c r="D6" s="20">
        <v>43</v>
      </c>
      <c r="E6" s="20">
        <v>3319</v>
      </c>
      <c r="F6" s="20">
        <v>177</v>
      </c>
      <c r="G6" s="21">
        <f>Tabell1174[[#This Row],[Bifall]]/Tabell1174[[#This Row],[Totalt]]</f>
        <v>0.96384453148538718</v>
      </c>
    </row>
    <row r="7" spans="1:7" ht="15" customHeight="1">
      <c r="A7" s="4" t="s">
        <v>121</v>
      </c>
      <c r="B7" s="20">
        <v>2223</v>
      </c>
      <c r="C7" s="20">
        <v>52</v>
      </c>
      <c r="D7" s="20">
        <v>46</v>
      </c>
      <c r="E7" s="20">
        <v>2321</v>
      </c>
      <c r="F7" s="20">
        <v>192</v>
      </c>
      <c r="G7" s="21">
        <f>Tabell1174[[#This Row],[Bifall]]/Tabell1174[[#This Row],[Totalt]]</f>
        <v>0.95777682033606204</v>
      </c>
    </row>
    <row r="8" spans="1:7" ht="15" customHeight="1">
      <c r="A8" s="4" t="s">
        <v>132</v>
      </c>
      <c r="B8" s="20">
        <v>2019</v>
      </c>
      <c r="C8" s="20">
        <v>93</v>
      </c>
      <c r="D8" s="20">
        <v>66</v>
      </c>
      <c r="E8" s="20">
        <v>2178</v>
      </c>
      <c r="F8" s="20">
        <v>219</v>
      </c>
      <c r="G8" s="21">
        <f>Tabell1174[[#This Row],[Bifall]]/Tabell1174[[#This Row],[Totalt]]</f>
        <v>0.92699724517906334</v>
      </c>
    </row>
    <row r="9" spans="1:7" ht="15" customHeight="1">
      <c r="A9" s="4" t="s">
        <v>140</v>
      </c>
      <c r="B9" s="20">
        <v>1802</v>
      </c>
      <c r="C9" s="20">
        <v>66</v>
      </c>
      <c r="D9" s="20">
        <v>56</v>
      </c>
      <c r="E9" s="20">
        <v>1924</v>
      </c>
      <c r="F9" s="20">
        <v>237</v>
      </c>
      <c r="G9" s="21">
        <f>Tabell1174[[#This Row],[Bifall]]/Tabell1174[[#This Row],[Totalt]]</f>
        <v>0.93659043659043661</v>
      </c>
    </row>
    <row r="10" spans="1:7" ht="15" customHeight="1">
      <c r="A10" s="11" t="s">
        <v>158</v>
      </c>
      <c r="B10" s="22">
        <v>1511</v>
      </c>
      <c r="C10" s="22">
        <v>46</v>
      </c>
      <c r="D10" s="22">
        <v>46</v>
      </c>
      <c r="E10" s="22">
        <v>1603</v>
      </c>
      <c r="F10" s="22">
        <v>213</v>
      </c>
      <c r="G10" s="21">
        <f>Tabell1174[[#This Row],[Bifall]]/Tabell1174[[#This Row],[Totalt]]</f>
        <v>0.94260761072988142</v>
      </c>
    </row>
    <row r="11" spans="1:7" ht="15" customHeight="1">
      <c r="A11" s="4" t="s">
        <v>163</v>
      </c>
      <c r="B11" s="22">
        <v>1839</v>
      </c>
      <c r="C11" s="22">
        <v>82</v>
      </c>
      <c r="D11" s="22">
        <v>52</v>
      </c>
      <c r="E11" s="22">
        <v>1973</v>
      </c>
      <c r="F11" s="22">
        <v>208</v>
      </c>
      <c r="G11" s="21">
        <f>Tabell1174[[#This Row],[Bifall]]/Tabell1174[[#This Row],[Totalt]]</f>
        <v>0.93208312214901168</v>
      </c>
    </row>
    <row r="12" spans="1:7" ht="15" customHeight="1">
      <c r="A12" s="4" t="s">
        <v>167</v>
      </c>
      <c r="B12" s="22">
        <v>2755</v>
      </c>
      <c r="C12" s="22">
        <v>88</v>
      </c>
      <c r="D12" s="22">
        <v>108</v>
      </c>
      <c r="E12" s="22">
        <v>2951</v>
      </c>
      <c r="F12" s="22">
        <v>212</v>
      </c>
      <c r="G12" s="21">
        <f>Tabell1174[[#This Row],[Bifall]]/Tabell1174[[#This Row],[Totalt]]</f>
        <v>0.93358183666553707</v>
      </c>
    </row>
    <row r="13" spans="1:7" ht="15" customHeight="1">
      <c r="A13" s="4" t="s">
        <v>170</v>
      </c>
      <c r="B13" s="40">
        <v>2684</v>
      </c>
      <c r="C13" s="40">
        <v>74</v>
      </c>
      <c r="D13" s="40">
        <v>139</v>
      </c>
      <c r="E13" s="40">
        <v>2897</v>
      </c>
      <c r="F13" s="40">
        <v>212</v>
      </c>
      <c r="G13" s="43">
        <f>Tabell1174[[#This Row],[Bifall]]/Tabell1174[[#This Row],[Totalt]]</f>
        <v>0.92647566448049712</v>
      </c>
    </row>
    <row r="14" spans="1:7" ht="15" customHeight="1">
      <c r="A14" s="4" t="s">
        <v>173</v>
      </c>
      <c r="B14" s="45">
        <v>2872</v>
      </c>
      <c r="C14" s="45">
        <v>93</v>
      </c>
      <c r="D14" s="45">
        <v>91</v>
      </c>
      <c r="E14" s="45">
        <v>3056</v>
      </c>
      <c r="F14" s="45">
        <v>202</v>
      </c>
      <c r="G14" s="44">
        <f>Tabell1174[[#This Row],[Bifall]]/Tabell1174[[#This Row],[Totalt]]</f>
        <v>0.93979057591623039</v>
      </c>
    </row>
    <row r="15" spans="1:7" ht="15" customHeight="1">
      <c r="A15" s="4" t="s">
        <v>178</v>
      </c>
      <c r="B15" s="45">
        <v>1764</v>
      </c>
      <c r="C15" s="45">
        <v>53</v>
      </c>
      <c r="D15" s="45">
        <v>91</v>
      </c>
      <c r="E15" s="45">
        <v>1908</v>
      </c>
      <c r="F15" s="45">
        <v>251</v>
      </c>
      <c r="G15" s="44">
        <f>Tabell1174[[#This Row],[Bifall]]/Tabell1174[[#This Row],[Totalt]]</f>
        <v>0.92452830188679247</v>
      </c>
    </row>
    <row r="16" spans="1:7" ht="15" customHeight="1">
      <c r="A16" s="27" t="s">
        <v>0</v>
      </c>
      <c r="B16" s="45">
        <v>28169</v>
      </c>
      <c r="C16" s="45">
        <v>846</v>
      </c>
      <c r="D16" s="45">
        <v>896</v>
      </c>
      <c r="E16" s="45">
        <v>29911</v>
      </c>
      <c r="F16" s="45">
        <v>201</v>
      </c>
      <c r="G16" s="44">
        <f>Tabell1174[[#This Row],[Bifall]]/Tabell1174[[#This Row],[Totalt]]</f>
        <v>0.941760556317074</v>
      </c>
    </row>
    <row r="17" spans="1:7" ht="15" customHeight="1">
      <c r="A17" s="4"/>
      <c r="B17" s="5"/>
      <c r="C17" s="5"/>
      <c r="D17" s="5"/>
      <c r="E17" s="5"/>
      <c r="F17" s="5"/>
      <c r="G17" s="6"/>
    </row>
  </sheetData>
  <pageMargins left="0.05" right="0.05" top="0.5" bottom="0.5" header="0" footer="0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4" width="10.7109375" style="3" customWidth="1"/>
    <col min="5" max="5" width="12.140625" style="3" customWidth="1"/>
    <col min="6" max="8" width="10.7109375" style="3" customWidth="1"/>
    <col min="9" max="9" width="12.42578125" style="13" customWidth="1"/>
    <col min="10" max="10" width="11.42578125" style="2"/>
    <col min="11" max="11" width="28.5703125" style="2" bestFit="1" customWidth="1"/>
    <col min="12" max="18" width="12.85546875" style="2" customWidth="1"/>
    <col min="19" max="16384" width="11.42578125" style="2"/>
  </cols>
  <sheetData>
    <row r="1" spans="1:18" ht="15" customHeight="1">
      <c r="A1" s="1" t="s">
        <v>152</v>
      </c>
    </row>
    <row r="2" spans="1:18" ht="15" customHeight="1">
      <c r="A2" s="1"/>
    </row>
    <row r="3" spans="1:18" ht="15" customHeight="1">
      <c r="A3" s="1" t="s">
        <v>104</v>
      </c>
      <c r="K3" s="2" t="s">
        <v>105</v>
      </c>
    </row>
    <row r="4" spans="1:18" ht="39" customHeight="1">
      <c r="A4" s="28" t="s">
        <v>81</v>
      </c>
      <c r="B4" s="29" t="s">
        <v>82</v>
      </c>
      <c r="C4" s="29" t="s">
        <v>83</v>
      </c>
      <c r="D4" s="30" t="s">
        <v>141</v>
      </c>
      <c r="E4" s="30" t="s">
        <v>143</v>
      </c>
      <c r="F4" s="29" t="s">
        <v>86</v>
      </c>
      <c r="G4" s="29" t="s">
        <v>79</v>
      </c>
      <c r="H4" s="29" t="s">
        <v>0</v>
      </c>
      <c r="I4" s="31" t="s">
        <v>142</v>
      </c>
      <c r="K4" s="28" t="s">
        <v>81</v>
      </c>
      <c r="L4" s="29" t="s">
        <v>82</v>
      </c>
      <c r="M4" s="29" t="s">
        <v>83</v>
      </c>
      <c r="N4" s="30" t="s">
        <v>143</v>
      </c>
      <c r="O4" s="29" t="s">
        <v>86</v>
      </c>
      <c r="P4" s="29" t="s">
        <v>79</v>
      </c>
      <c r="Q4" s="29" t="s">
        <v>0</v>
      </c>
      <c r="R4" s="31" t="s">
        <v>148</v>
      </c>
    </row>
    <row r="5" spans="1:18" ht="15" customHeight="1">
      <c r="A5" s="12" t="s">
        <v>1</v>
      </c>
      <c r="B5" s="9">
        <v>887</v>
      </c>
      <c r="C5" s="9">
        <v>580</v>
      </c>
      <c r="D5" s="9">
        <v>101</v>
      </c>
      <c r="E5" s="9">
        <v>94</v>
      </c>
      <c r="F5" s="9">
        <v>0</v>
      </c>
      <c r="G5" s="9">
        <v>188</v>
      </c>
      <c r="H5" s="9">
        <v>1850</v>
      </c>
      <c r="I5" s="10">
        <f>IFERROR(Tabell312[[#This Row],[Bifall]]/Tabell312[[#This Row],[Totalt]],0)</f>
        <v>0.47945945945945945</v>
      </c>
      <c r="K5" s="12" t="s">
        <v>1</v>
      </c>
      <c r="L5" s="9">
        <v>19</v>
      </c>
      <c r="M5" s="9">
        <v>0</v>
      </c>
      <c r="N5" s="9">
        <v>0</v>
      </c>
      <c r="O5" s="9">
        <v>0</v>
      </c>
      <c r="P5" s="9">
        <v>4</v>
      </c>
      <c r="Q5" s="9">
        <v>23</v>
      </c>
      <c r="R5" s="10">
        <f>IFERROR(Tabell31210[[#This Row],[Bifall]]/Tabell31210[[#This Row],[Totalt]],0)</f>
        <v>0.82608695652173914</v>
      </c>
    </row>
    <row r="6" spans="1:18" ht="15" customHeight="1">
      <c r="A6" s="11" t="s">
        <v>2</v>
      </c>
      <c r="B6" s="16">
        <v>0</v>
      </c>
      <c r="C6" s="16">
        <v>64</v>
      </c>
      <c r="D6" s="16">
        <v>0</v>
      </c>
      <c r="E6" s="16">
        <v>0</v>
      </c>
      <c r="F6" s="16">
        <v>118</v>
      </c>
      <c r="G6" s="16">
        <v>31</v>
      </c>
      <c r="H6" s="16">
        <v>213</v>
      </c>
      <c r="I6" s="14">
        <f>IFERROR(Tabell312[[#This Row],[Bifall]]/Tabell312[[#This Row],[Totalt]],0)</f>
        <v>0</v>
      </c>
      <c r="K6" s="11" t="s">
        <v>2</v>
      </c>
      <c r="L6" s="16">
        <v>1</v>
      </c>
      <c r="M6" s="16">
        <v>0</v>
      </c>
      <c r="N6" s="9">
        <v>0</v>
      </c>
      <c r="O6" s="9">
        <v>0</v>
      </c>
      <c r="P6" s="16">
        <v>0</v>
      </c>
      <c r="Q6" s="16">
        <v>1</v>
      </c>
      <c r="R6" s="14">
        <f>IFERROR(Tabell31210[[#This Row],[Bifall]]/Tabell31210[[#This Row],[Totalt]],0)</f>
        <v>1</v>
      </c>
    </row>
    <row r="7" spans="1:18" ht="15" customHeight="1">
      <c r="A7" s="11" t="s">
        <v>3</v>
      </c>
      <c r="B7" s="16">
        <v>14</v>
      </c>
      <c r="C7" s="16">
        <v>31</v>
      </c>
      <c r="D7" s="16">
        <v>0</v>
      </c>
      <c r="E7" s="16">
        <v>22</v>
      </c>
      <c r="F7" s="16">
        <v>0</v>
      </c>
      <c r="G7" s="16">
        <v>31</v>
      </c>
      <c r="H7" s="16">
        <v>98</v>
      </c>
      <c r="I7" s="14">
        <f>IFERROR(Tabell312[[#This Row],[Bifall]]/Tabell312[[#This Row],[Totalt]],0)</f>
        <v>0.14285714285714285</v>
      </c>
      <c r="K7" s="11" t="s">
        <v>3</v>
      </c>
      <c r="L7" s="16">
        <v>6</v>
      </c>
      <c r="M7" s="16">
        <v>0</v>
      </c>
      <c r="N7" s="9">
        <v>0</v>
      </c>
      <c r="O7" s="9">
        <v>0</v>
      </c>
      <c r="P7" s="16">
        <v>5</v>
      </c>
      <c r="Q7" s="16">
        <v>11</v>
      </c>
      <c r="R7" s="14">
        <f>IFERROR(Tabell31210[[#This Row],[Bifall]]/Tabell31210[[#This Row],[Totalt]],0)</f>
        <v>0.54545454545454541</v>
      </c>
    </row>
    <row r="8" spans="1:18" ht="15" customHeight="1">
      <c r="A8" s="11" t="s">
        <v>108</v>
      </c>
      <c r="B8" s="16">
        <v>0</v>
      </c>
      <c r="C8" s="16">
        <v>4</v>
      </c>
      <c r="D8" s="16">
        <v>0</v>
      </c>
      <c r="E8" s="16">
        <v>0</v>
      </c>
      <c r="F8" s="16">
        <v>0</v>
      </c>
      <c r="G8" s="16">
        <v>0</v>
      </c>
      <c r="H8" s="16">
        <v>4</v>
      </c>
      <c r="I8" s="14">
        <f>IFERROR(Tabell312[[#This Row],[Bifall]]/Tabell312[[#This Row],[Totalt]],0)</f>
        <v>0</v>
      </c>
      <c r="K8" s="11" t="s">
        <v>108</v>
      </c>
      <c r="L8" s="16">
        <v>0</v>
      </c>
      <c r="M8" s="16">
        <v>1</v>
      </c>
      <c r="N8" s="9">
        <v>0</v>
      </c>
      <c r="O8" s="9">
        <v>0</v>
      </c>
      <c r="P8" s="16">
        <v>0</v>
      </c>
      <c r="Q8" s="16">
        <v>1</v>
      </c>
      <c r="R8" s="14">
        <f>IFERROR(Tabell31210[[#This Row],[Bifall]]/Tabell31210[[#This Row],[Totalt]],0)</f>
        <v>0</v>
      </c>
    </row>
    <row r="9" spans="1:18" ht="15" customHeight="1">
      <c r="A9" s="11" t="s">
        <v>4</v>
      </c>
      <c r="B9" s="16">
        <v>0</v>
      </c>
      <c r="C9" s="16">
        <v>9</v>
      </c>
      <c r="D9" s="16">
        <v>0</v>
      </c>
      <c r="E9" s="16">
        <v>0</v>
      </c>
      <c r="F9" s="16">
        <v>0</v>
      </c>
      <c r="G9" s="16">
        <v>1</v>
      </c>
      <c r="H9" s="16">
        <v>10</v>
      </c>
      <c r="I9" s="14">
        <f>IFERROR(Tabell312[[#This Row],[Bifall]]/Tabell312[[#This Row],[Totalt]],0)</f>
        <v>0</v>
      </c>
      <c r="K9" s="11" t="s">
        <v>5</v>
      </c>
      <c r="L9" s="16">
        <v>53</v>
      </c>
      <c r="M9" s="16">
        <v>1</v>
      </c>
      <c r="N9" s="9">
        <v>0</v>
      </c>
      <c r="O9" s="9">
        <v>0</v>
      </c>
      <c r="P9" s="16">
        <v>8</v>
      </c>
      <c r="Q9" s="16">
        <v>62</v>
      </c>
      <c r="R9" s="14">
        <f>IFERROR(Tabell31210[[#This Row],[Bifall]]/Tabell31210[[#This Row],[Totalt]],0)</f>
        <v>0.85483870967741937</v>
      </c>
    </row>
    <row r="10" spans="1:18" ht="15" customHeight="1">
      <c r="A10" s="11" t="s">
        <v>5</v>
      </c>
      <c r="B10" s="16">
        <v>7</v>
      </c>
      <c r="C10" s="16">
        <v>88</v>
      </c>
      <c r="D10" s="16">
        <v>0</v>
      </c>
      <c r="E10" s="16">
        <v>10</v>
      </c>
      <c r="F10" s="16">
        <v>2</v>
      </c>
      <c r="G10" s="16">
        <v>6</v>
      </c>
      <c r="H10" s="16">
        <v>113</v>
      </c>
      <c r="I10" s="14">
        <f>IFERROR(Tabell312[[#This Row],[Bifall]]/Tabell312[[#This Row],[Totalt]],0)</f>
        <v>6.1946902654867256E-2</v>
      </c>
      <c r="K10" s="11" t="s">
        <v>6</v>
      </c>
      <c r="L10" s="16">
        <v>70</v>
      </c>
      <c r="M10" s="16">
        <v>0</v>
      </c>
      <c r="N10" s="9">
        <v>0</v>
      </c>
      <c r="O10" s="9">
        <v>0</v>
      </c>
      <c r="P10" s="16">
        <v>16</v>
      </c>
      <c r="Q10" s="16">
        <v>86</v>
      </c>
      <c r="R10" s="14">
        <f>IFERROR(Tabell31210[[#This Row],[Bifall]]/Tabell31210[[#This Row],[Totalt]],0)</f>
        <v>0.81395348837209303</v>
      </c>
    </row>
    <row r="11" spans="1:18" ht="15" customHeight="1">
      <c r="A11" s="11" t="s">
        <v>134</v>
      </c>
      <c r="B11" s="16">
        <v>0</v>
      </c>
      <c r="C11" s="16">
        <v>2</v>
      </c>
      <c r="D11" s="16">
        <v>0</v>
      </c>
      <c r="E11" s="16">
        <v>0</v>
      </c>
      <c r="F11" s="16">
        <v>0</v>
      </c>
      <c r="G11" s="16">
        <v>0</v>
      </c>
      <c r="H11" s="16">
        <v>2</v>
      </c>
      <c r="I11" s="14">
        <f>IFERROR(Tabell312[[#This Row],[Bifall]]/Tabell312[[#This Row],[Totalt]],0)</f>
        <v>0</v>
      </c>
      <c r="K11" s="11" t="s">
        <v>7</v>
      </c>
      <c r="L11" s="16">
        <v>2</v>
      </c>
      <c r="M11" s="16">
        <v>0</v>
      </c>
      <c r="N11" s="9">
        <v>0</v>
      </c>
      <c r="O11" s="9">
        <v>0</v>
      </c>
      <c r="P11" s="16">
        <v>0</v>
      </c>
      <c r="Q11" s="16">
        <v>2</v>
      </c>
      <c r="R11" s="14">
        <f>IFERROR(Tabell31210[[#This Row],[Bifall]]/Tabell31210[[#This Row],[Totalt]],0)</f>
        <v>1</v>
      </c>
    </row>
    <row r="12" spans="1:18" ht="15" customHeight="1">
      <c r="A12" s="11" t="s">
        <v>6</v>
      </c>
      <c r="B12" s="16">
        <v>23</v>
      </c>
      <c r="C12" s="16">
        <v>117</v>
      </c>
      <c r="D12" s="16">
        <v>0</v>
      </c>
      <c r="E12" s="16">
        <v>38</v>
      </c>
      <c r="F12" s="16">
        <v>0</v>
      </c>
      <c r="G12" s="16">
        <v>28</v>
      </c>
      <c r="H12" s="16">
        <v>206</v>
      </c>
      <c r="I12" s="14">
        <f>IFERROR(Tabell312[[#This Row],[Bifall]]/Tabell312[[#This Row],[Totalt]],0)</f>
        <v>0.11165048543689321</v>
      </c>
      <c r="K12" s="11" t="s">
        <v>8</v>
      </c>
      <c r="L12" s="16">
        <v>24</v>
      </c>
      <c r="M12" s="16">
        <v>0</v>
      </c>
      <c r="N12" s="9">
        <v>0</v>
      </c>
      <c r="O12" s="9">
        <v>0</v>
      </c>
      <c r="P12" s="16">
        <v>3</v>
      </c>
      <c r="Q12" s="16">
        <v>27</v>
      </c>
      <c r="R12" s="14">
        <f>IFERROR(Tabell31210[[#This Row],[Bifall]]/Tabell31210[[#This Row],[Totalt]],0)</f>
        <v>0.88888888888888884</v>
      </c>
    </row>
    <row r="13" spans="1:18" ht="15" customHeight="1">
      <c r="A13" s="11" t="s">
        <v>174</v>
      </c>
      <c r="B13" s="16">
        <v>0</v>
      </c>
      <c r="C13" s="16">
        <v>0</v>
      </c>
      <c r="D13" s="16">
        <v>0</v>
      </c>
      <c r="E13" s="16">
        <v>2</v>
      </c>
      <c r="F13" s="16">
        <v>0</v>
      </c>
      <c r="G13" s="16">
        <v>0</v>
      </c>
      <c r="H13" s="16">
        <v>2</v>
      </c>
      <c r="I13" s="14">
        <f>IFERROR(Tabell312[[#This Row],[Bifall]]/Tabell312[[#This Row],[Totalt]],0)</f>
        <v>0</v>
      </c>
      <c r="K13" s="11" t="s">
        <v>10</v>
      </c>
      <c r="L13" s="16">
        <v>1</v>
      </c>
      <c r="M13" s="16">
        <v>0</v>
      </c>
      <c r="N13" s="9">
        <v>0</v>
      </c>
      <c r="O13" s="9">
        <v>0</v>
      </c>
      <c r="P13" s="16">
        <v>0</v>
      </c>
      <c r="Q13" s="16">
        <v>1</v>
      </c>
      <c r="R13" s="14">
        <f>IFERROR(Tabell31210[[#This Row],[Bifall]]/Tabell31210[[#This Row],[Totalt]],0)</f>
        <v>1</v>
      </c>
    </row>
    <row r="14" spans="1:18" ht="15" customHeight="1">
      <c r="A14" s="11" t="s">
        <v>7</v>
      </c>
      <c r="B14" s="16">
        <v>11</v>
      </c>
      <c r="C14" s="16">
        <v>61</v>
      </c>
      <c r="D14" s="16">
        <v>0</v>
      </c>
      <c r="E14" s="16">
        <v>1</v>
      </c>
      <c r="F14" s="16">
        <v>0</v>
      </c>
      <c r="G14" s="16">
        <v>28</v>
      </c>
      <c r="H14" s="16">
        <v>101</v>
      </c>
      <c r="I14" s="14">
        <f>IFERROR(Tabell312[[#This Row],[Bifall]]/Tabell312[[#This Row],[Totalt]],0)</f>
        <v>0.10891089108910891</v>
      </c>
      <c r="K14" s="11" t="s">
        <v>129</v>
      </c>
      <c r="L14" s="16">
        <v>4</v>
      </c>
      <c r="M14" s="16">
        <v>1</v>
      </c>
      <c r="N14" s="9">
        <v>0</v>
      </c>
      <c r="O14" s="9">
        <v>0</v>
      </c>
      <c r="P14" s="16">
        <v>1</v>
      </c>
      <c r="Q14" s="16">
        <v>6</v>
      </c>
      <c r="R14" s="14">
        <f>IFERROR(Tabell31210[[#This Row],[Bifall]]/Tabell31210[[#This Row],[Totalt]],0)</f>
        <v>0.66666666666666663</v>
      </c>
    </row>
    <row r="15" spans="1:18" ht="15" customHeight="1">
      <c r="A15" s="11" t="s">
        <v>8</v>
      </c>
      <c r="B15" s="16">
        <v>3</v>
      </c>
      <c r="C15" s="16">
        <v>63</v>
      </c>
      <c r="D15" s="16">
        <v>0</v>
      </c>
      <c r="E15" s="16">
        <v>44</v>
      </c>
      <c r="F15" s="16">
        <v>0</v>
      </c>
      <c r="G15" s="16">
        <v>31</v>
      </c>
      <c r="H15" s="16">
        <v>141</v>
      </c>
      <c r="I15" s="14">
        <f>IFERROR(Tabell312[[#This Row],[Bifall]]/Tabell312[[#This Row],[Totalt]],0)</f>
        <v>2.1276595744680851E-2</v>
      </c>
      <c r="K15" s="11" t="s">
        <v>93</v>
      </c>
      <c r="L15" s="16">
        <v>2</v>
      </c>
      <c r="M15" s="16">
        <v>0</v>
      </c>
      <c r="N15" s="9">
        <v>0</v>
      </c>
      <c r="O15" s="9">
        <v>0</v>
      </c>
      <c r="P15" s="16">
        <v>0</v>
      </c>
      <c r="Q15" s="16">
        <v>2</v>
      </c>
      <c r="R15" s="14">
        <f>IFERROR(Tabell31210[[#This Row],[Bifall]]/Tabell31210[[#This Row],[Totalt]],0)</f>
        <v>1</v>
      </c>
    </row>
    <row r="16" spans="1:18" ht="15" customHeight="1">
      <c r="A16" s="11" t="s">
        <v>125</v>
      </c>
      <c r="B16" s="16">
        <v>0</v>
      </c>
      <c r="C16" s="16">
        <v>1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4">
        <f>IFERROR(Tabell312[[#This Row],[Bifall]]/Tabell312[[#This Row],[Totalt]],0)</f>
        <v>0</v>
      </c>
      <c r="K16" s="11" t="s">
        <v>17</v>
      </c>
      <c r="L16" s="16">
        <v>15</v>
      </c>
      <c r="M16" s="16">
        <v>1</v>
      </c>
      <c r="N16" s="9">
        <v>0</v>
      </c>
      <c r="O16" s="9">
        <v>0</v>
      </c>
      <c r="P16" s="16">
        <v>2</v>
      </c>
      <c r="Q16" s="16">
        <v>18</v>
      </c>
      <c r="R16" s="14">
        <f>IFERROR(Tabell31210[[#This Row],[Bifall]]/Tabell31210[[#This Row],[Totalt]],0)</f>
        <v>0.83333333333333337</v>
      </c>
    </row>
    <row r="17" spans="1:18" ht="15" customHeight="1">
      <c r="A17" s="11" t="s">
        <v>126</v>
      </c>
      <c r="B17" s="16">
        <v>1</v>
      </c>
      <c r="C17" s="16">
        <v>0</v>
      </c>
      <c r="D17" s="16">
        <v>0</v>
      </c>
      <c r="E17" s="16">
        <v>1</v>
      </c>
      <c r="F17" s="16">
        <v>0</v>
      </c>
      <c r="G17" s="16">
        <v>1</v>
      </c>
      <c r="H17" s="16">
        <v>3</v>
      </c>
      <c r="I17" s="14">
        <f>IFERROR(Tabell312[[#This Row],[Bifall]]/Tabell312[[#This Row],[Totalt]],0)</f>
        <v>0.33333333333333331</v>
      </c>
      <c r="K17" s="11" t="s">
        <v>19</v>
      </c>
      <c r="L17" s="16">
        <v>1</v>
      </c>
      <c r="M17" s="16">
        <v>0</v>
      </c>
      <c r="N17" s="9">
        <v>0</v>
      </c>
      <c r="O17" s="9">
        <v>0</v>
      </c>
      <c r="P17" s="16">
        <v>0</v>
      </c>
      <c r="Q17" s="16">
        <v>1</v>
      </c>
      <c r="R17" s="14">
        <f>IFERROR(Tabell31210[[#This Row],[Bifall]]/Tabell31210[[#This Row],[Totalt]],0)</f>
        <v>1</v>
      </c>
    </row>
    <row r="18" spans="1:18" ht="15" customHeight="1">
      <c r="A18" s="11" t="s">
        <v>9</v>
      </c>
      <c r="B18" s="16">
        <v>0</v>
      </c>
      <c r="C18" s="16">
        <v>8</v>
      </c>
      <c r="D18" s="16">
        <v>0</v>
      </c>
      <c r="E18" s="16">
        <v>1</v>
      </c>
      <c r="F18" s="16">
        <v>0</v>
      </c>
      <c r="G18" s="16">
        <v>3</v>
      </c>
      <c r="H18" s="16">
        <v>12</v>
      </c>
      <c r="I18" s="14">
        <f>IFERROR(Tabell312[[#This Row],[Bifall]]/Tabell312[[#This Row],[Totalt]],0)</f>
        <v>0</v>
      </c>
      <c r="K18" s="11" t="s">
        <v>115</v>
      </c>
      <c r="L18" s="16">
        <v>1</v>
      </c>
      <c r="M18" s="16">
        <v>0</v>
      </c>
      <c r="N18" s="9">
        <v>0</v>
      </c>
      <c r="O18" s="9">
        <v>0</v>
      </c>
      <c r="P18" s="16">
        <v>0</v>
      </c>
      <c r="Q18" s="16">
        <v>1</v>
      </c>
      <c r="R18" s="14">
        <f>IFERROR(Tabell31210[[#This Row],[Bifall]]/Tabell31210[[#This Row],[Totalt]],0)</f>
        <v>1</v>
      </c>
    </row>
    <row r="19" spans="1:18" ht="15" customHeight="1">
      <c r="A19" s="11" t="s">
        <v>10</v>
      </c>
      <c r="B19" s="16">
        <v>0</v>
      </c>
      <c r="C19" s="16">
        <v>5</v>
      </c>
      <c r="D19" s="16">
        <v>0</v>
      </c>
      <c r="E19" s="16">
        <v>1</v>
      </c>
      <c r="F19" s="16">
        <v>30</v>
      </c>
      <c r="G19" s="16">
        <v>9</v>
      </c>
      <c r="H19" s="16">
        <v>45</v>
      </c>
      <c r="I19" s="14">
        <f>IFERROR(Tabell312[[#This Row],[Bifall]]/Tabell312[[#This Row],[Totalt]],0)</f>
        <v>0</v>
      </c>
      <c r="K19" s="11" t="s">
        <v>21</v>
      </c>
      <c r="L19" s="16">
        <v>6</v>
      </c>
      <c r="M19" s="16">
        <v>0</v>
      </c>
      <c r="N19" s="9">
        <v>0</v>
      </c>
      <c r="O19" s="9">
        <v>0</v>
      </c>
      <c r="P19" s="16">
        <v>0</v>
      </c>
      <c r="Q19" s="16">
        <v>6</v>
      </c>
      <c r="R19" s="14">
        <f>IFERROR(Tabell31210[[#This Row],[Bifall]]/Tabell31210[[#This Row],[Totalt]],0)</f>
        <v>1</v>
      </c>
    </row>
    <row r="20" spans="1:18" ht="15" customHeight="1">
      <c r="A20" s="11" t="s">
        <v>11</v>
      </c>
      <c r="B20" s="16">
        <v>1</v>
      </c>
      <c r="C20" s="16">
        <v>16</v>
      </c>
      <c r="D20" s="16">
        <v>0</v>
      </c>
      <c r="E20" s="16">
        <v>0</v>
      </c>
      <c r="F20" s="16">
        <v>0</v>
      </c>
      <c r="G20" s="16">
        <v>1</v>
      </c>
      <c r="H20" s="16">
        <v>18</v>
      </c>
      <c r="I20" s="14">
        <f>IFERROR(Tabell312[[#This Row],[Bifall]]/Tabell312[[#This Row],[Totalt]],0)</f>
        <v>5.5555555555555552E-2</v>
      </c>
      <c r="K20" s="11" t="s">
        <v>22</v>
      </c>
      <c r="L20" s="16">
        <v>0</v>
      </c>
      <c r="M20" s="16">
        <v>0</v>
      </c>
      <c r="N20" s="9">
        <v>0</v>
      </c>
      <c r="O20" s="9">
        <v>0</v>
      </c>
      <c r="P20" s="16">
        <v>2</v>
      </c>
      <c r="Q20" s="16">
        <v>2</v>
      </c>
      <c r="R20" s="14">
        <f>IFERROR(Tabell31210[[#This Row],[Bifall]]/Tabell31210[[#This Row],[Totalt]],0)</f>
        <v>0</v>
      </c>
    </row>
    <row r="21" spans="1:18" ht="15" customHeight="1">
      <c r="A21" s="11" t="s">
        <v>129</v>
      </c>
      <c r="B21" s="16">
        <v>0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1</v>
      </c>
      <c r="I21" s="14">
        <f>IFERROR(Tabell312[[#This Row],[Bifall]]/Tabell312[[#This Row],[Totalt]],0)</f>
        <v>0</v>
      </c>
      <c r="K21" s="11" t="s">
        <v>23</v>
      </c>
      <c r="L21" s="16">
        <v>44</v>
      </c>
      <c r="M21" s="16">
        <v>0</v>
      </c>
      <c r="N21" s="9">
        <v>0</v>
      </c>
      <c r="O21" s="9">
        <v>0</v>
      </c>
      <c r="P21" s="16">
        <v>8</v>
      </c>
      <c r="Q21" s="16">
        <v>52</v>
      </c>
      <c r="R21" s="14">
        <f>IFERROR(Tabell31210[[#This Row],[Bifall]]/Tabell31210[[#This Row],[Totalt]],0)</f>
        <v>0.84615384615384615</v>
      </c>
    </row>
    <row r="22" spans="1:18" ht="15" customHeight="1">
      <c r="A22" s="11" t="s">
        <v>12</v>
      </c>
      <c r="B22" s="16">
        <v>2</v>
      </c>
      <c r="C22" s="16">
        <v>4</v>
      </c>
      <c r="D22" s="16">
        <v>1</v>
      </c>
      <c r="E22" s="16">
        <v>0</v>
      </c>
      <c r="F22" s="16">
        <v>0</v>
      </c>
      <c r="G22" s="16">
        <v>3</v>
      </c>
      <c r="H22" s="16">
        <v>10</v>
      </c>
      <c r="I22" s="14">
        <f>IFERROR(Tabell312[[#This Row],[Bifall]]/Tabell312[[#This Row],[Totalt]],0)</f>
        <v>0.2</v>
      </c>
      <c r="K22" s="11" t="s">
        <v>24</v>
      </c>
      <c r="L22" s="16">
        <v>3</v>
      </c>
      <c r="M22" s="16">
        <v>3</v>
      </c>
      <c r="N22" s="9">
        <v>0</v>
      </c>
      <c r="O22" s="9">
        <v>0</v>
      </c>
      <c r="P22" s="16">
        <v>0</v>
      </c>
      <c r="Q22" s="16">
        <v>6</v>
      </c>
      <c r="R22" s="14">
        <f>IFERROR(Tabell31210[[#This Row],[Bifall]]/Tabell31210[[#This Row],[Totalt]],0)</f>
        <v>0.5</v>
      </c>
    </row>
    <row r="23" spans="1:18" ht="15" customHeight="1">
      <c r="A23" s="11" t="s">
        <v>13</v>
      </c>
      <c r="B23" s="16">
        <v>1</v>
      </c>
      <c r="C23" s="16">
        <v>6</v>
      </c>
      <c r="D23" s="16">
        <v>0</v>
      </c>
      <c r="E23" s="16">
        <v>0</v>
      </c>
      <c r="F23" s="16">
        <v>9</v>
      </c>
      <c r="G23" s="16">
        <v>9</v>
      </c>
      <c r="H23" s="16">
        <v>25</v>
      </c>
      <c r="I23" s="14">
        <f>IFERROR(Tabell312[[#This Row],[Bifall]]/Tabell312[[#This Row],[Totalt]],0)</f>
        <v>0.04</v>
      </c>
      <c r="K23" s="11" t="s">
        <v>25</v>
      </c>
      <c r="L23" s="16">
        <v>1</v>
      </c>
      <c r="M23" s="16">
        <v>0</v>
      </c>
      <c r="N23" s="9">
        <v>0</v>
      </c>
      <c r="O23" s="9">
        <v>0</v>
      </c>
      <c r="P23" s="16">
        <v>0</v>
      </c>
      <c r="Q23" s="16">
        <v>1</v>
      </c>
      <c r="R23" s="14">
        <f>IFERROR(Tabell31210[[#This Row],[Bifall]]/Tabell31210[[#This Row],[Totalt]],0)</f>
        <v>1</v>
      </c>
    </row>
    <row r="24" spans="1:18" ht="15" customHeight="1">
      <c r="A24" s="11" t="s">
        <v>14</v>
      </c>
      <c r="B24" s="16">
        <v>6</v>
      </c>
      <c r="C24" s="16">
        <v>396</v>
      </c>
      <c r="D24" s="16">
        <v>0</v>
      </c>
      <c r="E24" s="16">
        <v>1</v>
      </c>
      <c r="F24" s="16">
        <v>3</v>
      </c>
      <c r="G24" s="16">
        <v>29</v>
      </c>
      <c r="H24" s="16">
        <v>435</v>
      </c>
      <c r="I24" s="14">
        <f>IFERROR(Tabell312[[#This Row],[Bifall]]/Tabell312[[#This Row],[Totalt]],0)</f>
        <v>1.3793103448275862E-2</v>
      </c>
      <c r="K24" s="11" t="s">
        <v>96</v>
      </c>
      <c r="L24" s="16">
        <v>3</v>
      </c>
      <c r="M24" s="16">
        <v>0</v>
      </c>
      <c r="N24" s="9">
        <v>0</v>
      </c>
      <c r="O24" s="9">
        <v>0</v>
      </c>
      <c r="P24" s="16">
        <v>4</v>
      </c>
      <c r="Q24" s="16">
        <v>7</v>
      </c>
      <c r="R24" s="14">
        <f>IFERROR(Tabell31210[[#This Row],[Bifall]]/Tabell31210[[#This Row],[Totalt]],0)</f>
        <v>0.42857142857142855</v>
      </c>
    </row>
    <row r="25" spans="1:18" ht="15" customHeight="1">
      <c r="A25" s="11" t="s">
        <v>168</v>
      </c>
      <c r="B25" s="16">
        <v>0</v>
      </c>
      <c r="C25" s="16">
        <v>3</v>
      </c>
      <c r="D25" s="16">
        <v>0</v>
      </c>
      <c r="E25" s="16">
        <v>0</v>
      </c>
      <c r="F25" s="16">
        <v>0</v>
      </c>
      <c r="G25" s="16">
        <v>0</v>
      </c>
      <c r="H25" s="16">
        <v>3</v>
      </c>
      <c r="I25" s="14">
        <f>IFERROR(Tabell312[[#This Row],[Bifall]]/Tabell312[[#This Row],[Totalt]],0)</f>
        <v>0</v>
      </c>
      <c r="K25" s="11" t="s">
        <v>28</v>
      </c>
      <c r="L25" s="16">
        <v>24</v>
      </c>
      <c r="M25" s="16">
        <v>1</v>
      </c>
      <c r="N25" s="9">
        <v>0</v>
      </c>
      <c r="O25" s="9">
        <v>0</v>
      </c>
      <c r="P25" s="16">
        <v>5</v>
      </c>
      <c r="Q25" s="16">
        <v>30</v>
      </c>
      <c r="R25" s="14">
        <f>IFERROR(Tabell31210[[#This Row],[Bifall]]/Tabell31210[[#This Row],[Totalt]],0)</f>
        <v>0.8</v>
      </c>
    </row>
    <row r="26" spans="1:18" ht="15" customHeight="1">
      <c r="A26" s="11" t="s">
        <v>15</v>
      </c>
      <c r="B26" s="16">
        <v>36</v>
      </c>
      <c r="C26" s="16">
        <v>24</v>
      </c>
      <c r="D26" s="16">
        <v>0</v>
      </c>
      <c r="E26" s="16">
        <v>7</v>
      </c>
      <c r="F26" s="16">
        <v>1</v>
      </c>
      <c r="G26" s="16">
        <v>7</v>
      </c>
      <c r="H26" s="16">
        <v>75</v>
      </c>
      <c r="I26" s="14">
        <f>IFERROR(Tabell312[[#This Row],[Bifall]]/Tabell312[[#This Row],[Totalt]],0)</f>
        <v>0.48</v>
      </c>
      <c r="K26" s="11" t="s">
        <v>29</v>
      </c>
      <c r="L26" s="16">
        <v>28</v>
      </c>
      <c r="M26" s="16">
        <v>1</v>
      </c>
      <c r="N26" s="9">
        <v>0</v>
      </c>
      <c r="O26" s="9">
        <v>0</v>
      </c>
      <c r="P26" s="16">
        <v>6</v>
      </c>
      <c r="Q26" s="16">
        <v>35</v>
      </c>
      <c r="R26" s="14">
        <f>IFERROR(Tabell31210[[#This Row],[Bifall]]/Tabell31210[[#This Row],[Totalt]],0)</f>
        <v>0.8</v>
      </c>
    </row>
    <row r="27" spans="1:18" ht="15" customHeight="1">
      <c r="A27" s="11" t="s">
        <v>16</v>
      </c>
      <c r="B27" s="16">
        <v>3</v>
      </c>
      <c r="C27" s="16">
        <v>6</v>
      </c>
      <c r="D27" s="16">
        <v>0</v>
      </c>
      <c r="E27" s="16">
        <v>3</v>
      </c>
      <c r="F27" s="16">
        <v>0</v>
      </c>
      <c r="G27" s="16">
        <v>2</v>
      </c>
      <c r="H27" s="16">
        <v>14</v>
      </c>
      <c r="I27" s="14">
        <f>IFERROR(Tabell312[[#This Row],[Bifall]]/Tabell312[[#This Row],[Totalt]],0)</f>
        <v>0.21428571428571427</v>
      </c>
      <c r="K27" s="11" t="s">
        <v>144</v>
      </c>
      <c r="L27" s="16">
        <v>1</v>
      </c>
      <c r="M27" s="16">
        <v>0</v>
      </c>
      <c r="N27" s="9">
        <v>0</v>
      </c>
      <c r="O27" s="9">
        <v>0</v>
      </c>
      <c r="P27" s="16">
        <v>0</v>
      </c>
      <c r="Q27" s="16">
        <v>1</v>
      </c>
      <c r="R27" s="14">
        <f>IFERROR(Tabell31210[[#This Row],[Bifall]]/Tabell31210[[#This Row],[Totalt]],0)</f>
        <v>1</v>
      </c>
    </row>
    <row r="28" spans="1:18" ht="15" customHeight="1">
      <c r="A28" s="11" t="s">
        <v>92</v>
      </c>
      <c r="B28" s="16">
        <v>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1</v>
      </c>
      <c r="I28" s="14">
        <f>IFERROR(Tabell312[[#This Row],[Bifall]]/Tabell312[[#This Row],[Totalt]],0)</f>
        <v>0</v>
      </c>
      <c r="K28" s="11" t="s">
        <v>97</v>
      </c>
      <c r="L28" s="16">
        <v>2</v>
      </c>
      <c r="M28" s="16">
        <v>0</v>
      </c>
      <c r="N28" s="9">
        <v>0</v>
      </c>
      <c r="O28" s="9">
        <v>0</v>
      </c>
      <c r="P28" s="16">
        <v>0</v>
      </c>
      <c r="Q28" s="16">
        <v>2</v>
      </c>
      <c r="R28" s="14">
        <f>IFERROR(Tabell31210[[#This Row],[Bifall]]/Tabell31210[[#This Row],[Totalt]],0)</f>
        <v>1</v>
      </c>
    </row>
    <row r="29" spans="1:18" ht="15" customHeight="1">
      <c r="A29" s="11" t="s">
        <v>93</v>
      </c>
      <c r="B29" s="16">
        <v>0</v>
      </c>
      <c r="C29" s="16">
        <v>6</v>
      </c>
      <c r="D29" s="16">
        <v>0</v>
      </c>
      <c r="E29" s="16">
        <v>1</v>
      </c>
      <c r="F29" s="16">
        <v>0</v>
      </c>
      <c r="G29" s="16">
        <v>0</v>
      </c>
      <c r="H29" s="16">
        <v>7</v>
      </c>
      <c r="I29" s="14">
        <f>IFERROR(Tabell312[[#This Row],[Bifall]]/Tabell312[[#This Row],[Totalt]],0)</f>
        <v>0</v>
      </c>
      <c r="K29" s="11" t="s">
        <v>109</v>
      </c>
      <c r="L29" s="16">
        <v>0</v>
      </c>
      <c r="M29" s="16">
        <v>0</v>
      </c>
      <c r="N29" s="9">
        <v>0</v>
      </c>
      <c r="O29" s="9">
        <v>0</v>
      </c>
      <c r="P29" s="16">
        <v>1</v>
      </c>
      <c r="Q29" s="16">
        <v>1</v>
      </c>
      <c r="R29" s="14">
        <f>IFERROR(Tabell31210[[#This Row],[Bifall]]/Tabell31210[[#This Row],[Totalt]],0)</f>
        <v>0</v>
      </c>
    </row>
    <row r="30" spans="1:18" ht="15" customHeight="1">
      <c r="A30" s="11" t="s">
        <v>17</v>
      </c>
      <c r="B30" s="16">
        <v>3</v>
      </c>
      <c r="C30" s="16">
        <v>100</v>
      </c>
      <c r="D30" s="16">
        <v>0</v>
      </c>
      <c r="E30" s="16">
        <v>10</v>
      </c>
      <c r="F30" s="16">
        <v>1</v>
      </c>
      <c r="G30" s="16">
        <v>15</v>
      </c>
      <c r="H30" s="16">
        <v>129</v>
      </c>
      <c r="I30" s="14">
        <f>IFERROR(Tabell312[[#This Row],[Bifall]]/Tabell312[[#This Row],[Totalt]],0)</f>
        <v>2.3255813953488372E-2</v>
      </c>
      <c r="K30" s="11" t="s">
        <v>30</v>
      </c>
      <c r="L30" s="16">
        <v>3</v>
      </c>
      <c r="M30" s="16">
        <v>0</v>
      </c>
      <c r="N30" s="9">
        <v>0</v>
      </c>
      <c r="O30" s="9">
        <v>0</v>
      </c>
      <c r="P30" s="16">
        <v>0</v>
      </c>
      <c r="Q30" s="16">
        <v>3</v>
      </c>
      <c r="R30" s="14">
        <f>IFERROR(Tabell31210[[#This Row],[Bifall]]/Tabell31210[[#This Row],[Totalt]],0)</f>
        <v>1</v>
      </c>
    </row>
    <row r="31" spans="1:18" ht="15" customHeight="1">
      <c r="A31" s="11" t="s">
        <v>171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1</v>
      </c>
      <c r="H31" s="16">
        <v>1</v>
      </c>
      <c r="I31" s="14">
        <f>IFERROR(Tabell312[[#This Row],[Bifall]]/Tabell312[[#This Row],[Totalt]],0)</f>
        <v>0</v>
      </c>
      <c r="K31" s="11" t="s">
        <v>31</v>
      </c>
      <c r="L31" s="16">
        <v>11</v>
      </c>
      <c r="M31" s="16">
        <v>0</v>
      </c>
      <c r="N31" s="9">
        <v>0</v>
      </c>
      <c r="O31" s="9">
        <v>0</v>
      </c>
      <c r="P31" s="16">
        <v>2</v>
      </c>
      <c r="Q31" s="16">
        <v>13</v>
      </c>
      <c r="R31" s="14">
        <f>IFERROR(Tabell31210[[#This Row],[Bifall]]/Tabell31210[[#This Row],[Totalt]],0)</f>
        <v>0.84615384615384615</v>
      </c>
    </row>
    <row r="32" spans="1:18" ht="15" customHeight="1">
      <c r="A32" s="11" t="s">
        <v>18</v>
      </c>
      <c r="B32" s="16">
        <v>4</v>
      </c>
      <c r="C32" s="16">
        <v>82</v>
      </c>
      <c r="D32" s="16">
        <v>0</v>
      </c>
      <c r="E32" s="16">
        <v>4</v>
      </c>
      <c r="F32" s="16">
        <v>0</v>
      </c>
      <c r="G32" s="16">
        <v>8</v>
      </c>
      <c r="H32" s="16">
        <v>98</v>
      </c>
      <c r="I32" s="14">
        <f>IFERROR(Tabell312[[#This Row],[Bifall]]/Tabell312[[#This Row],[Totalt]],0)</f>
        <v>4.0816326530612242E-2</v>
      </c>
      <c r="K32" s="11" t="s">
        <v>32</v>
      </c>
      <c r="L32" s="16">
        <v>4</v>
      </c>
      <c r="M32" s="16">
        <v>0</v>
      </c>
      <c r="N32" s="9">
        <v>0</v>
      </c>
      <c r="O32" s="9">
        <v>0</v>
      </c>
      <c r="P32" s="16">
        <v>1</v>
      </c>
      <c r="Q32" s="16">
        <v>5</v>
      </c>
      <c r="R32" s="14">
        <f>IFERROR(Tabell31210[[#This Row],[Bifall]]/Tabell31210[[#This Row],[Totalt]],0)</f>
        <v>0.8</v>
      </c>
    </row>
    <row r="33" spans="1:18" ht="15" customHeight="1">
      <c r="A33" s="11" t="s">
        <v>19</v>
      </c>
      <c r="B33" s="16">
        <v>2</v>
      </c>
      <c r="C33" s="16">
        <v>6</v>
      </c>
      <c r="D33" s="16">
        <v>0</v>
      </c>
      <c r="E33" s="16">
        <v>0</v>
      </c>
      <c r="F33" s="16">
        <v>0</v>
      </c>
      <c r="G33" s="16">
        <v>0</v>
      </c>
      <c r="H33" s="16">
        <v>8</v>
      </c>
      <c r="I33" s="14">
        <f>IFERROR(Tabell312[[#This Row],[Bifall]]/Tabell312[[#This Row],[Totalt]],0)</f>
        <v>0.25</v>
      </c>
      <c r="K33" s="11" t="s">
        <v>116</v>
      </c>
      <c r="L33" s="16">
        <v>3</v>
      </c>
      <c r="M33" s="16">
        <v>0</v>
      </c>
      <c r="N33" s="9">
        <v>0</v>
      </c>
      <c r="O33" s="9">
        <v>0</v>
      </c>
      <c r="P33" s="16">
        <v>0</v>
      </c>
      <c r="Q33" s="16">
        <v>3</v>
      </c>
      <c r="R33" s="14">
        <f>IFERROR(Tabell31210[[#This Row],[Bifall]]/Tabell31210[[#This Row],[Totalt]],0)</f>
        <v>1</v>
      </c>
    </row>
    <row r="34" spans="1:18" ht="15" customHeight="1">
      <c r="A34" s="11" t="s">
        <v>20</v>
      </c>
      <c r="B34" s="16">
        <v>247</v>
      </c>
      <c r="C34" s="16">
        <v>42</v>
      </c>
      <c r="D34" s="16">
        <v>22</v>
      </c>
      <c r="E34" s="16">
        <v>29</v>
      </c>
      <c r="F34" s="16">
        <v>0</v>
      </c>
      <c r="G34" s="16">
        <v>59</v>
      </c>
      <c r="H34" s="16">
        <v>399</v>
      </c>
      <c r="I34" s="14">
        <f>IFERROR(Tabell312[[#This Row],[Bifall]]/Tabell312[[#This Row],[Totalt]],0)</f>
        <v>0.61904761904761907</v>
      </c>
      <c r="K34" s="11" t="s">
        <v>33</v>
      </c>
      <c r="L34" s="16">
        <v>4</v>
      </c>
      <c r="M34" s="16">
        <v>0</v>
      </c>
      <c r="N34" s="9">
        <v>0</v>
      </c>
      <c r="O34" s="9">
        <v>0</v>
      </c>
      <c r="P34" s="16">
        <v>0</v>
      </c>
      <c r="Q34" s="16">
        <v>4</v>
      </c>
      <c r="R34" s="14">
        <f>IFERROR(Tabell31210[[#This Row],[Bifall]]/Tabell31210[[#This Row],[Totalt]],0)</f>
        <v>1</v>
      </c>
    </row>
    <row r="35" spans="1:18" ht="15" customHeight="1">
      <c r="A35" s="11" t="s">
        <v>21</v>
      </c>
      <c r="B35" s="16">
        <v>103</v>
      </c>
      <c r="C35" s="16">
        <v>153</v>
      </c>
      <c r="D35" s="16">
        <v>2</v>
      </c>
      <c r="E35" s="16">
        <v>35</v>
      </c>
      <c r="F35" s="16">
        <v>1</v>
      </c>
      <c r="G35" s="16">
        <v>16</v>
      </c>
      <c r="H35" s="16">
        <v>310</v>
      </c>
      <c r="I35" s="14">
        <f>IFERROR(Tabell312[[#This Row],[Bifall]]/Tabell312[[#This Row],[Totalt]],0)</f>
        <v>0.33225806451612905</v>
      </c>
      <c r="K35" s="11" t="s">
        <v>34</v>
      </c>
      <c r="L35" s="16">
        <v>1</v>
      </c>
      <c r="M35" s="16">
        <v>0</v>
      </c>
      <c r="N35" s="9">
        <v>0</v>
      </c>
      <c r="O35" s="9">
        <v>0</v>
      </c>
      <c r="P35" s="16">
        <v>1</v>
      </c>
      <c r="Q35" s="16">
        <v>2</v>
      </c>
      <c r="R35" s="14">
        <f>IFERROR(Tabell31210[[#This Row],[Bifall]]/Tabell31210[[#This Row],[Totalt]],0)</f>
        <v>0.5</v>
      </c>
    </row>
    <row r="36" spans="1:18" ht="15" customHeight="1">
      <c r="A36" s="11" t="s">
        <v>94</v>
      </c>
      <c r="B36" s="16">
        <v>1</v>
      </c>
      <c r="C36" s="16">
        <v>12</v>
      </c>
      <c r="D36" s="16">
        <v>0</v>
      </c>
      <c r="E36" s="16">
        <v>0</v>
      </c>
      <c r="F36" s="16">
        <v>0</v>
      </c>
      <c r="G36" s="16">
        <v>0</v>
      </c>
      <c r="H36" s="16">
        <v>13</v>
      </c>
      <c r="I36" s="14">
        <f>IFERROR(Tabell312[[#This Row],[Bifall]]/Tabell312[[#This Row],[Totalt]],0)</f>
        <v>7.6923076923076927E-2</v>
      </c>
      <c r="K36" s="11" t="s">
        <v>35</v>
      </c>
      <c r="L36" s="16">
        <v>15</v>
      </c>
      <c r="M36" s="16">
        <v>1</v>
      </c>
      <c r="N36" s="9">
        <v>0</v>
      </c>
      <c r="O36" s="9">
        <v>0</v>
      </c>
      <c r="P36" s="16">
        <v>1</v>
      </c>
      <c r="Q36" s="16">
        <v>17</v>
      </c>
      <c r="R36" s="14">
        <f>IFERROR(Tabell31210[[#This Row],[Bifall]]/Tabell31210[[#This Row],[Totalt]],0)</f>
        <v>0.88235294117647056</v>
      </c>
    </row>
    <row r="37" spans="1:18" ht="15" customHeight="1">
      <c r="A37" s="11" t="s">
        <v>95</v>
      </c>
      <c r="B37" s="16">
        <v>0</v>
      </c>
      <c r="C37" s="16">
        <v>2</v>
      </c>
      <c r="D37" s="16">
        <v>0</v>
      </c>
      <c r="E37" s="16">
        <v>0</v>
      </c>
      <c r="F37" s="16">
        <v>0</v>
      </c>
      <c r="G37" s="16">
        <v>1</v>
      </c>
      <c r="H37" s="16">
        <v>3</v>
      </c>
      <c r="I37" s="14">
        <f>IFERROR(Tabell312[[#This Row],[Bifall]]/Tabell312[[#This Row],[Totalt]],0)</f>
        <v>0</v>
      </c>
      <c r="K37" s="11" t="s">
        <v>110</v>
      </c>
      <c r="L37" s="16">
        <v>3</v>
      </c>
      <c r="M37" s="16">
        <v>0</v>
      </c>
      <c r="N37" s="9">
        <v>0</v>
      </c>
      <c r="O37" s="9">
        <v>0</v>
      </c>
      <c r="P37" s="16">
        <v>1</v>
      </c>
      <c r="Q37" s="16">
        <v>4</v>
      </c>
      <c r="R37" s="14">
        <f>IFERROR(Tabell31210[[#This Row],[Bifall]]/Tabell31210[[#This Row],[Totalt]],0)</f>
        <v>0.75</v>
      </c>
    </row>
    <row r="38" spans="1:18" ht="15" customHeight="1">
      <c r="A38" s="11" t="s">
        <v>22</v>
      </c>
      <c r="B38" s="16">
        <v>4</v>
      </c>
      <c r="C38" s="16">
        <v>47</v>
      </c>
      <c r="D38" s="16">
        <v>0</v>
      </c>
      <c r="E38" s="16">
        <v>19</v>
      </c>
      <c r="F38" s="16">
        <v>0</v>
      </c>
      <c r="G38" s="16">
        <v>7</v>
      </c>
      <c r="H38" s="16">
        <v>77</v>
      </c>
      <c r="I38" s="14">
        <f>IFERROR(Tabell312[[#This Row],[Bifall]]/Tabell312[[#This Row],[Totalt]],0)</f>
        <v>5.1948051948051951E-2</v>
      </c>
      <c r="K38" s="11" t="s">
        <v>117</v>
      </c>
      <c r="L38" s="16">
        <v>1</v>
      </c>
      <c r="M38" s="16">
        <v>0</v>
      </c>
      <c r="N38" s="9">
        <v>0</v>
      </c>
      <c r="O38" s="9">
        <v>0</v>
      </c>
      <c r="P38" s="16">
        <v>0</v>
      </c>
      <c r="Q38" s="16">
        <v>1</v>
      </c>
      <c r="R38" s="14">
        <f>IFERROR(Tabell31210[[#This Row],[Bifall]]/Tabell31210[[#This Row],[Totalt]],0)</f>
        <v>1</v>
      </c>
    </row>
    <row r="39" spans="1:18" ht="15" customHeight="1">
      <c r="A39" s="11" t="s">
        <v>23</v>
      </c>
      <c r="B39" s="16">
        <v>2</v>
      </c>
      <c r="C39" s="16">
        <v>47</v>
      </c>
      <c r="D39" s="16">
        <v>0</v>
      </c>
      <c r="E39" s="16">
        <v>1</v>
      </c>
      <c r="F39" s="16">
        <v>78</v>
      </c>
      <c r="G39" s="16">
        <v>43</v>
      </c>
      <c r="H39" s="16">
        <v>171</v>
      </c>
      <c r="I39" s="14">
        <f>IFERROR(Tabell312[[#This Row],[Bifall]]/Tabell312[[#This Row],[Totalt]],0)</f>
        <v>1.1695906432748537E-2</v>
      </c>
      <c r="K39" s="11" t="s">
        <v>130</v>
      </c>
      <c r="L39" s="16">
        <v>1</v>
      </c>
      <c r="M39" s="16">
        <v>0</v>
      </c>
      <c r="N39" s="9">
        <v>0</v>
      </c>
      <c r="O39" s="9">
        <v>0</v>
      </c>
      <c r="P39" s="16">
        <v>0</v>
      </c>
      <c r="Q39" s="16">
        <v>1</v>
      </c>
      <c r="R39" s="14">
        <f>IFERROR(Tabell31210[[#This Row],[Bifall]]/Tabell31210[[#This Row],[Totalt]],0)</f>
        <v>1</v>
      </c>
    </row>
    <row r="40" spans="1:18" ht="15" customHeight="1">
      <c r="A40" s="11" t="s">
        <v>24</v>
      </c>
      <c r="B40" s="16">
        <v>4</v>
      </c>
      <c r="C40" s="16">
        <v>25</v>
      </c>
      <c r="D40" s="16">
        <v>0</v>
      </c>
      <c r="E40" s="16">
        <v>5</v>
      </c>
      <c r="F40" s="16">
        <v>1</v>
      </c>
      <c r="G40" s="16">
        <v>4</v>
      </c>
      <c r="H40" s="16">
        <v>39</v>
      </c>
      <c r="I40" s="14">
        <f>IFERROR(Tabell312[[#This Row],[Bifall]]/Tabell312[[#This Row],[Totalt]],0)</f>
        <v>0.10256410256410256</v>
      </c>
      <c r="K40" s="11" t="s">
        <v>37</v>
      </c>
      <c r="L40" s="16">
        <v>17</v>
      </c>
      <c r="M40" s="16">
        <v>0</v>
      </c>
      <c r="N40" s="9">
        <v>0</v>
      </c>
      <c r="O40" s="9">
        <v>0</v>
      </c>
      <c r="P40" s="16">
        <v>2</v>
      </c>
      <c r="Q40" s="16">
        <v>19</v>
      </c>
      <c r="R40" s="14">
        <f>IFERROR(Tabell31210[[#This Row],[Bifall]]/Tabell31210[[#This Row],[Totalt]],0)</f>
        <v>0.89473684210526316</v>
      </c>
    </row>
    <row r="41" spans="1:18" ht="15" customHeight="1">
      <c r="A41" s="11" t="s">
        <v>127</v>
      </c>
      <c r="B41" s="16">
        <v>0</v>
      </c>
      <c r="C41" s="16">
        <v>0</v>
      </c>
      <c r="D41" s="16">
        <v>0</v>
      </c>
      <c r="E41" s="16">
        <v>0</v>
      </c>
      <c r="F41" s="16">
        <v>2</v>
      </c>
      <c r="G41" s="16">
        <v>0</v>
      </c>
      <c r="H41" s="16">
        <v>2</v>
      </c>
      <c r="I41" s="14">
        <f>IFERROR(Tabell312[[#This Row],[Bifall]]/Tabell312[[#This Row],[Totalt]],0)</f>
        <v>0</v>
      </c>
      <c r="K41" s="11" t="s">
        <v>103</v>
      </c>
      <c r="L41" s="16">
        <v>1</v>
      </c>
      <c r="M41" s="16">
        <v>1</v>
      </c>
      <c r="N41" s="9">
        <v>0</v>
      </c>
      <c r="O41" s="9">
        <v>0</v>
      </c>
      <c r="P41" s="16">
        <v>0</v>
      </c>
      <c r="Q41" s="16">
        <v>2</v>
      </c>
      <c r="R41" s="14">
        <f>IFERROR(Tabell31210[[#This Row],[Bifall]]/Tabell31210[[#This Row],[Totalt]],0)</f>
        <v>0.5</v>
      </c>
    </row>
    <row r="42" spans="1:18" ht="15" customHeight="1">
      <c r="A42" s="11" t="s">
        <v>139</v>
      </c>
      <c r="B42" s="16">
        <v>0</v>
      </c>
      <c r="C42" s="16">
        <v>6</v>
      </c>
      <c r="D42" s="16">
        <v>0</v>
      </c>
      <c r="E42" s="16">
        <v>0</v>
      </c>
      <c r="F42" s="16">
        <v>0</v>
      </c>
      <c r="G42" s="16">
        <v>0</v>
      </c>
      <c r="H42" s="16">
        <v>6</v>
      </c>
      <c r="I42" s="14">
        <f>IFERROR(Tabell312[[#This Row],[Bifall]]/Tabell312[[#This Row],[Totalt]],0)</f>
        <v>0</v>
      </c>
      <c r="K42" s="11" t="s">
        <v>38</v>
      </c>
      <c r="L42" s="16">
        <v>2</v>
      </c>
      <c r="M42" s="16">
        <v>0</v>
      </c>
      <c r="N42" s="9">
        <v>0</v>
      </c>
      <c r="O42" s="9">
        <v>0</v>
      </c>
      <c r="P42" s="16">
        <v>1</v>
      </c>
      <c r="Q42" s="16">
        <v>3</v>
      </c>
      <c r="R42" s="14">
        <f>IFERROR(Tabell31210[[#This Row],[Bifall]]/Tabell31210[[#This Row],[Totalt]],0)</f>
        <v>0.66666666666666663</v>
      </c>
    </row>
    <row r="43" spans="1:18" ht="15" customHeight="1">
      <c r="A43" s="11" t="s">
        <v>25</v>
      </c>
      <c r="B43" s="16">
        <v>2</v>
      </c>
      <c r="C43" s="16">
        <v>6</v>
      </c>
      <c r="D43" s="16">
        <v>0</v>
      </c>
      <c r="E43" s="16">
        <v>9</v>
      </c>
      <c r="F43" s="16">
        <v>0</v>
      </c>
      <c r="G43" s="16">
        <v>4</v>
      </c>
      <c r="H43" s="16">
        <v>21</v>
      </c>
      <c r="I43" s="14">
        <f>IFERROR(Tabell312[[#This Row],[Bifall]]/Tabell312[[#This Row],[Totalt]],0)</f>
        <v>9.5238095238095233E-2</v>
      </c>
      <c r="K43" s="11" t="s">
        <v>118</v>
      </c>
      <c r="L43" s="16">
        <v>0</v>
      </c>
      <c r="M43" s="16">
        <v>0</v>
      </c>
      <c r="N43" s="9">
        <v>0</v>
      </c>
      <c r="O43" s="9">
        <v>0</v>
      </c>
      <c r="P43" s="16">
        <v>1</v>
      </c>
      <c r="Q43" s="16">
        <v>1</v>
      </c>
      <c r="R43" s="14">
        <f>IFERROR(Tabell31210[[#This Row],[Bifall]]/Tabell31210[[#This Row],[Totalt]],0)</f>
        <v>0</v>
      </c>
    </row>
    <row r="44" spans="1:18" ht="15" customHeight="1">
      <c r="A44" s="11" t="s">
        <v>26</v>
      </c>
      <c r="B44" s="16">
        <v>0</v>
      </c>
      <c r="C44" s="16">
        <v>2</v>
      </c>
      <c r="D44" s="16">
        <v>0</v>
      </c>
      <c r="E44" s="16">
        <v>0</v>
      </c>
      <c r="F44" s="16">
        <v>0</v>
      </c>
      <c r="G44" s="16">
        <v>0</v>
      </c>
      <c r="H44" s="16">
        <v>2</v>
      </c>
      <c r="I44" s="14">
        <f>IFERROR(Tabell312[[#This Row],[Bifall]]/Tabell312[[#This Row],[Totalt]],0)</f>
        <v>0</v>
      </c>
      <c r="K44" s="11" t="s">
        <v>40</v>
      </c>
      <c r="L44" s="16">
        <v>6</v>
      </c>
      <c r="M44" s="16">
        <v>0</v>
      </c>
      <c r="N44" s="9">
        <v>0</v>
      </c>
      <c r="O44" s="9">
        <v>0</v>
      </c>
      <c r="P44" s="16">
        <v>2</v>
      </c>
      <c r="Q44" s="16">
        <v>8</v>
      </c>
      <c r="R44" s="14">
        <f>IFERROR(Tabell31210[[#This Row],[Bifall]]/Tabell31210[[#This Row],[Totalt]],0)</f>
        <v>0.75</v>
      </c>
    </row>
    <row r="45" spans="1:18" ht="15" customHeight="1">
      <c r="A45" s="11" t="s">
        <v>90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1</v>
      </c>
      <c r="H45" s="16">
        <v>1</v>
      </c>
      <c r="I45" s="14">
        <f>IFERROR(Tabell312[[#This Row],[Bifall]]/Tabell312[[#This Row],[Totalt]],0)</f>
        <v>0</v>
      </c>
      <c r="K45" s="11" t="s">
        <v>100</v>
      </c>
      <c r="L45" s="16">
        <v>17</v>
      </c>
      <c r="M45" s="16">
        <v>2</v>
      </c>
      <c r="N45" s="9">
        <v>0</v>
      </c>
      <c r="O45" s="9">
        <v>0</v>
      </c>
      <c r="P45" s="16">
        <v>0</v>
      </c>
      <c r="Q45" s="16">
        <v>19</v>
      </c>
      <c r="R45" s="14">
        <f>IFERROR(Tabell31210[[#This Row],[Bifall]]/Tabell31210[[#This Row],[Totalt]],0)</f>
        <v>0.89473684210526316</v>
      </c>
    </row>
    <row r="46" spans="1:18" ht="15" customHeight="1">
      <c r="A46" s="11" t="s">
        <v>159</v>
      </c>
      <c r="B46" s="16">
        <v>1</v>
      </c>
      <c r="C46" s="16">
        <v>0</v>
      </c>
      <c r="D46" s="16">
        <v>0</v>
      </c>
      <c r="E46" s="16">
        <v>1</v>
      </c>
      <c r="F46" s="16">
        <v>0</v>
      </c>
      <c r="G46" s="16">
        <v>0</v>
      </c>
      <c r="H46" s="16">
        <v>2</v>
      </c>
      <c r="I46" s="14">
        <f>IFERROR(Tabell312[[#This Row],[Bifall]]/Tabell312[[#This Row],[Totalt]],0)</f>
        <v>0.5</v>
      </c>
      <c r="K46" s="11" t="s">
        <v>41</v>
      </c>
      <c r="L46" s="16">
        <v>3</v>
      </c>
      <c r="M46" s="16">
        <v>1</v>
      </c>
      <c r="N46" s="9">
        <v>0</v>
      </c>
      <c r="O46" s="9">
        <v>0</v>
      </c>
      <c r="P46" s="16">
        <v>0</v>
      </c>
      <c r="Q46" s="16">
        <v>4</v>
      </c>
      <c r="R46" s="14">
        <f>IFERROR(Tabell31210[[#This Row],[Bifall]]/Tabell31210[[#This Row],[Totalt]],0)</f>
        <v>0.75</v>
      </c>
    </row>
    <row r="47" spans="1:18" ht="15" customHeight="1">
      <c r="A47" s="11" t="s">
        <v>27</v>
      </c>
      <c r="B47" s="16">
        <v>0</v>
      </c>
      <c r="C47" s="16">
        <v>19</v>
      </c>
      <c r="D47" s="16">
        <v>0</v>
      </c>
      <c r="E47" s="16">
        <v>0</v>
      </c>
      <c r="F47" s="16">
        <v>0</v>
      </c>
      <c r="G47" s="16">
        <v>0</v>
      </c>
      <c r="H47" s="16">
        <v>19</v>
      </c>
      <c r="I47" s="14">
        <f>IFERROR(Tabell312[[#This Row],[Bifall]]/Tabell312[[#This Row],[Totalt]],0)</f>
        <v>0</v>
      </c>
      <c r="K47" s="11" t="s">
        <v>44</v>
      </c>
      <c r="L47" s="16">
        <v>23</v>
      </c>
      <c r="M47" s="16">
        <v>9</v>
      </c>
      <c r="N47" s="9">
        <v>0</v>
      </c>
      <c r="O47" s="9">
        <v>0</v>
      </c>
      <c r="P47" s="16">
        <v>18</v>
      </c>
      <c r="Q47" s="16">
        <v>50</v>
      </c>
      <c r="R47" s="14">
        <f>IFERROR(Tabell31210[[#This Row],[Bifall]]/Tabell31210[[#This Row],[Totalt]],0)</f>
        <v>0.46</v>
      </c>
    </row>
    <row r="48" spans="1:18" ht="15" customHeight="1">
      <c r="A48" s="11" t="s">
        <v>96</v>
      </c>
      <c r="B48" s="16">
        <v>1</v>
      </c>
      <c r="C48" s="16">
        <v>29</v>
      </c>
      <c r="D48" s="16">
        <v>0</v>
      </c>
      <c r="E48" s="16">
        <v>6</v>
      </c>
      <c r="F48" s="16">
        <v>0</v>
      </c>
      <c r="G48" s="16">
        <v>8</v>
      </c>
      <c r="H48" s="16">
        <v>44</v>
      </c>
      <c r="I48" s="14">
        <f>IFERROR(Tabell312[[#This Row],[Bifall]]/Tabell312[[#This Row],[Totalt]],0)</f>
        <v>2.2727272727272728E-2</v>
      </c>
      <c r="K48" s="11" t="s">
        <v>45</v>
      </c>
      <c r="L48" s="16">
        <v>1</v>
      </c>
      <c r="M48" s="16">
        <v>0</v>
      </c>
      <c r="N48" s="9">
        <v>0</v>
      </c>
      <c r="O48" s="9">
        <v>0</v>
      </c>
      <c r="P48" s="16">
        <v>0</v>
      </c>
      <c r="Q48" s="16">
        <v>1</v>
      </c>
      <c r="R48" s="14">
        <f>IFERROR(Tabell31210[[#This Row],[Bifall]]/Tabell31210[[#This Row],[Totalt]],0)</f>
        <v>1</v>
      </c>
    </row>
    <row r="49" spans="1:18" ht="15" customHeight="1">
      <c r="A49" s="11" t="s">
        <v>28</v>
      </c>
      <c r="B49" s="16">
        <v>167</v>
      </c>
      <c r="C49" s="16">
        <v>637</v>
      </c>
      <c r="D49" s="16">
        <v>21</v>
      </c>
      <c r="E49" s="16">
        <v>92</v>
      </c>
      <c r="F49" s="16">
        <v>0</v>
      </c>
      <c r="G49" s="16">
        <v>119</v>
      </c>
      <c r="H49" s="16">
        <v>1036</v>
      </c>
      <c r="I49" s="14">
        <f>IFERROR(Tabell312[[#This Row],[Bifall]]/Tabell312[[#This Row],[Totalt]],0)</f>
        <v>0.16119691119691121</v>
      </c>
      <c r="K49" s="11" t="s">
        <v>46</v>
      </c>
      <c r="L49" s="16">
        <v>2</v>
      </c>
      <c r="M49" s="16">
        <v>0</v>
      </c>
      <c r="N49" s="9">
        <v>0</v>
      </c>
      <c r="O49" s="9">
        <v>0</v>
      </c>
      <c r="P49" s="16">
        <v>1</v>
      </c>
      <c r="Q49" s="16">
        <v>3</v>
      </c>
      <c r="R49" s="14">
        <f>IFERROR(Tabell31210[[#This Row],[Bifall]]/Tabell31210[[#This Row],[Totalt]],0)</f>
        <v>0.66666666666666663</v>
      </c>
    </row>
    <row r="50" spans="1:18" ht="15" customHeight="1">
      <c r="A50" s="11" t="s">
        <v>29</v>
      </c>
      <c r="B50" s="16">
        <v>102</v>
      </c>
      <c r="C50" s="16">
        <v>218</v>
      </c>
      <c r="D50" s="16">
        <v>7</v>
      </c>
      <c r="E50" s="16">
        <v>38</v>
      </c>
      <c r="F50" s="16">
        <v>0</v>
      </c>
      <c r="G50" s="16">
        <v>61</v>
      </c>
      <c r="H50" s="16">
        <v>426</v>
      </c>
      <c r="I50" s="14">
        <f>IFERROR(Tabell312[[#This Row],[Bifall]]/Tabell312[[#This Row],[Totalt]],0)</f>
        <v>0.23943661971830985</v>
      </c>
      <c r="K50" s="11" t="s">
        <v>47</v>
      </c>
      <c r="L50" s="16">
        <v>5</v>
      </c>
      <c r="M50" s="16">
        <v>2</v>
      </c>
      <c r="N50" s="9">
        <v>0</v>
      </c>
      <c r="O50" s="9">
        <v>0</v>
      </c>
      <c r="P50" s="16">
        <v>2</v>
      </c>
      <c r="Q50" s="16">
        <v>9</v>
      </c>
      <c r="R50" s="14">
        <f>IFERROR(Tabell31210[[#This Row],[Bifall]]/Tabell31210[[#This Row],[Totalt]],0)</f>
        <v>0.55555555555555558</v>
      </c>
    </row>
    <row r="51" spans="1:18" ht="15" customHeight="1">
      <c r="A51" s="11" t="s">
        <v>144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1</v>
      </c>
      <c r="H51" s="16">
        <v>1</v>
      </c>
      <c r="I51" s="14">
        <f>IFERROR(Tabell312[[#This Row],[Bifall]]/Tabell312[[#This Row],[Totalt]],0)</f>
        <v>0</v>
      </c>
      <c r="K51" s="11" t="s">
        <v>48</v>
      </c>
      <c r="L51" s="16">
        <v>7</v>
      </c>
      <c r="M51" s="16">
        <v>1</v>
      </c>
      <c r="N51" s="9">
        <v>0</v>
      </c>
      <c r="O51" s="9">
        <v>0</v>
      </c>
      <c r="P51" s="16">
        <v>2</v>
      </c>
      <c r="Q51" s="16">
        <v>10</v>
      </c>
      <c r="R51" s="14">
        <f>IFERROR(Tabell31210[[#This Row],[Bifall]]/Tabell31210[[#This Row],[Totalt]],0)</f>
        <v>0.7</v>
      </c>
    </row>
    <row r="52" spans="1:18" ht="15" customHeight="1">
      <c r="A52" s="11" t="s">
        <v>97</v>
      </c>
      <c r="B52" s="16">
        <v>0</v>
      </c>
      <c r="C52" s="16">
        <v>4</v>
      </c>
      <c r="D52" s="16">
        <v>0</v>
      </c>
      <c r="E52" s="16">
        <v>0</v>
      </c>
      <c r="F52" s="16">
        <v>0</v>
      </c>
      <c r="G52" s="16">
        <v>1</v>
      </c>
      <c r="H52" s="16">
        <v>5</v>
      </c>
      <c r="I52" s="14">
        <f>IFERROR(Tabell312[[#This Row],[Bifall]]/Tabell312[[#This Row],[Totalt]],0)</f>
        <v>0</v>
      </c>
      <c r="K52" s="11" t="s">
        <v>49</v>
      </c>
      <c r="L52" s="16">
        <v>2</v>
      </c>
      <c r="M52" s="16">
        <v>0</v>
      </c>
      <c r="N52" s="9">
        <v>0</v>
      </c>
      <c r="O52" s="9">
        <v>0</v>
      </c>
      <c r="P52" s="16">
        <v>0</v>
      </c>
      <c r="Q52" s="16">
        <v>2</v>
      </c>
      <c r="R52" s="14">
        <f>IFERROR(Tabell31210[[#This Row],[Bifall]]/Tabell31210[[#This Row],[Totalt]],0)</f>
        <v>1</v>
      </c>
    </row>
    <row r="53" spans="1:18" ht="15" customHeight="1">
      <c r="A53" s="11" t="s">
        <v>175</v>
      </c>
      <c r="B53" s="16">
        <v>0</v>
      </c>
      <c r="C53" s="16">
        <v>2</v>
      </c>
      <c r="D53" s="16">
        <v>0</v>
      </c>
      <c r="E53" s="16">
        <v>0</v>
      </c>
      <c r="F53" s="16">
        <v>1</v>
      </c>
      <c r="G53" s="16">
        <v>0</v>
      </c>
      <c r="H53" s="16">
        <v>3</v>
      </c>
      <c r="I53" s="14">
        <f>IFERROR(Tabell312[[#This Row],[Bifall]]/Tabell312[[#This Row],[Totalt]],0)</f>
        <v>0</v>
      </c>
      <c r="K53" s="11" t="s">
        <v>119</v>
      </c>
      <c r="L53" s="16">
        <v>2</v>
      </c>
      <c r="M53" s="16">
        <v>2</v>
      </c>
      <c r="N53" s="9">
        <v>0</v>
      </c>
      <c r="O53" s="9">
        <v>0</v>
      </c>
      <c r="P53" s="16">
        <v>0</v>
      </c>
      <c r="Q53" s="16">
        <v>4</v>
      </c>
      <c r="R53" s="14">
        <f>IFERROR(Tabell31210[[#This Row],[Bifall]]/Tabell31210[[#This Row],[Totalt]],0)</f>
        <v>0.5</v>
      </c>
    </row>
    <row r="54" spans="1:18" ht="15" customHeight="1">
      <c r="A54" s="11" t="s">
        <v>98</v>
      </c>
      <c r="B54" s="16">
        <v>0</v>
      </c>
      <c r="C54" s="16">
        <v>0</v>
      </c>
      <c r="D54" s="16">
        <v>0</v>
      </c>
      <c r="E54" s="16">
        <v>3</v>
      </c>
      <c r="F54" s="16">
        <v>0</v>
      </c>
      <c r="G54" s="16">
        <v>0</v>
      </c>
      <c r="H54" s="16">
        <v>3</v>
      </c>
      <c r="I54" s="14">
        <f>IFERROR(Tabell312[[#This Row],[Bifall]]/Tabell312[[#This Row],[Totalt]],0)</f>
        <v>0</v>
      </c>
      <c r="K54" s="11" t="s">
        <v>51</v>
      </c>
      <c r="L54" s="16">
        <v>133</v>
      </c>
      <c r="M54" s="16">
        <v>4</v>
      </c>
      <c r="N54" s="9">
        <v>0</v>
      </c>
      <c r="O54" s="9">
        <v>0</v>
      </c>
      <c r="P54" s="16">
        <v>41</v>
      </c>
      <c r="Q54" s="16">
        <v>178</v>
      </c>
      <c r="R54" s="14">
        <f>IFERROR(Tabell31210[[#This Row],[Bifall]]/Tabell31210[[#This Row],[Totalt]],0)</f>
        <v>0.7471910112359551</v>
      </c>
    </row>
    <row r="55" spans="1:18" ht="15" customHeight="1">
      <c r="A55" s="11" t="s">
        <v>109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2</v>
      </c>
      <c r="H55" s="16">
        <v>2</v>
      </c>
      <c r="I55" s="14">
        <f>IFERROR(Tabell312[[#This Row],[Bifall]]/Tabell312[[#This Row],[Totalt]],0)</f>
        <v>0</v>
      </c>
      <c r="K55" s="11" t="s">
        <v>52</v>
      </c>
      <c r="L55" s="16">
        <v>1</v>
      </c>
      <c r="M55" s="16">
        <v>0</v>
      </c>
      <c r="N55" s="9">
        <v>0</v>
      </c>
      <c r="O55" s="9">
        <v>0</v>
      </c>
      <c r="P55" s="16">
        <v>1</v>
      </c>
      <c r="Q55" s="16">
        <v>2</v>
      </c>
      <c r="R55" s="14">
        <f>IFERROR(Tabell31210[[#This Row],[Bifall]]/Tabell31210[[#This Row],[Totalt]],0)</f>
        <v>0.5</v>
      </c>
    </row>
    <row r="56" spans="1:18" ht="15" customHeight="1">
      <c r="A56" s="11" t="s">
        <v>30</v>
      </c>
      <c r="B56" s="16">
        <v>73</v>
      </c>
      <c r="C56" s="16">
        <v>0</v>
      </c>
      <c r="D56" s="16">
        <v>2</v>
      </c>
      <c r="E56" s="16">
        <v>1</v>
      </c>
      <c r="F56" s="16">
        <v>0</v>
      </c>
      <c r="G56" s="16">
        <v>13</v>
      </c>
      <c r="H56" s="16">
        <v>89</v>
      </c>
      <c r="I56" s="14">
        <f>IFERROR(Tabell312[[#This Row],[Bifall]]/Tabell312[[#This Row],[Totalt]],0)</f>
        <v>0.8202247191011236</v>
      </c>
      <c r="K56" s="11" t="s">
        <v>54</v>
      </c>
      <c r="L56" s="16">
        <v>6</v>
      </c>
      <c r="M56" s="16">
        <v>0</v>
      </c>
      <c r="N56" s="9">
        <v>0</v>
      </c>
      <c r="O56" s="9">
        <v>0</v>
      </c>
      <c r="P56" s="16">
        <v>0</v>
      </c>
      <c r="Q56" s="16">
        <v>6</v>
      </c>
      <c r="R56" s="14">
        <f>IFERROR(Tabell31210[[#This Row],[Bifall]]/Tabell31210[[#This Row],[Totalt]],0)</f>
        <v>1</v>
      </c>
    </row>
    <row r="57" spans="1:18" ht="15" customHeight="1">
      <c r="A57" s="11" t="s">
        <v>31</v>
      </c>
      <c r="B57" s="16">
        <v>28</v>
      </c>
      <c r="C57" s="16">
        <v>57</v>
      </c>
      <c r="D57" s="16">
        <v>0</v>
      </c>
      <c r="E57" s="16">
        <v>12</v>
      </c>
      <c r="F57" s="16">
        <v>2</v>
      </c>
      <c r="G57" s="16">
        <v>18</v>
      </c>
      <c r="H57" s="16">
        <v>117</v>
      </c>
      <c r="I57" s="14">
        <f>IFERROR(Tabell312[[#This Row],[Bifall]]/Tabell312[[#This Row],[Totalt]],0)</f>
        <v>0.23931623931623933</v>
      </c>
      <c r="K57" s="11" t="s">
        <v>56</v>
      </c>
      <c r="L57" s="16">
        <v>2</v>
      </c>
      <c r="M57" s="16">
        <v>0</v>
      </c>
      <c r="N57" s="9">
        <v>0</v>
      </c>
      <c r="O57" s="9">
        <v>0</v>
      </c>
      <c r="P57" s="16">
        <v>0</v>
      </c>
      <c r="Q57" s="16">
        <v>2</v>
      </c>
      <c r="R57" s="14">
        <f>IFERROR(Tabell31210[[#This Row],[Bifall]]/Tabell31210[[#This Row],[Totalt]],0)</f>
        <v>1</v>
      </c>
    </row>
    <row r="58" spans="1:18" ht="15" customHeight="1">
      <c r="A58" s="11" t="s">
        <v>32</v>
      </c>
      <c r="B58" s="16">
        <v>13</v>
      </c>
      <c r="C58" s="16">
        <v>65</v>
      </c>
      <c r="D58" s="16">
        <v>1</v>
      </c>
      <c r="E58" s="16">
        <v>12</v>
      </c>
      <c r="F58" s="16">
        <v>0</v>
      </c>
      <c r="G58" s="16">
        <v>11</v>
      </c>
      <c r="H58" s="16">
        <v>102</v>
      </c>
      <c r="I58" s="14">
        <f>IFERROR(Tabell312[[#This Row],[Bifall]]/Tabell312[[#This Row],[Totalt]],0)</f>
        <v>0.12745098039215685</v>
      </c>
      <c r="K58" s="11" t="s">
        <v>58</v>
      </c>
      <c r="L58" s="16">
        <v>15</v>
      </c>
      <c r="M58" s="16">
        <v>0</v>
      </c>
      <c r="N58" s="9">
        <v>0</v>
      </c>
      <c r="O58" s="9">
        <v>0</v>
      </c>
      <c r="P58" s="16">
        <v>1</v>
      </c>
      <c r="Q58" s="16">
        <v>16</v>
      </c>
      <c r="R58" s="14">
        <f>IFERROR(Tabell31210[[#This Row],[Bifall]]/Tabell31210[[#This Row],[Totalt]],0)</f>
        <v>0.9375</v>
      </c>
    </row>
    <row r="59" spans="1:18" ht="15" customHeight="1">
      <c r="A59" s="11" t="s">
        <v>116</v>
      </c>
      <c r="B59" s="16">
        <v>0</v>
      </c>
      <c r="C59" s="16">
        <v>7</v>
      </c>
      <c r="D59" s="16">
        <v>0</v>
      </c>
      <c r="E59" s="16">
        <v>0</v>
      </c>
      <c r="F59" s="16">
        <v>0</v>
      </c>
      <c r="G59" s="16">
        <v>0</v>
      </c>
      <c r="H59" s="16">
        <v>7</v>
      </c>
      <c r="I59" s="14">
        <f>IFERROR(Tabell312[[#This Row],[Bifall]]/Tabell312[[#This Row],[Totalt]],0)</f>
        <v>0</v>
      </c>
      <c r="K59" s="11" t="s">
        <v>59</v>
      </c>
      <c r="L59" s="16">
        <v>0</v>
      </c>
      <c r="M59" s="16">
        <v>0</v>
      </c>
      <c r="N59" s="9">
        <v>0</v>
      </c>
      <c r="O59" s="9">
        <v>0</v>
      </c>
      <c r="P59" s="16">
        <v>1</v>
      </c>
      <c r="Q59" s="16">
        <v>1</v>
      </c>
      <c r="R59" s="14">
        <f>IFERROR(Tabell31210[[#This Row],[Bifall]]/Tabell31210[[#This Row],[Totalt]],0)</f>
        <v>0</v>
      </c>
    </row>
    <row r="60" spans="1:18" ht="15" customHeight="1">
      <c r="A60" s="11" t="s">
        <v>33</v>
      </c>
      <c r="B60" s="16">
        <v>18</v>
      </c>
      <c r="C60" s="16">
        <v>67</v>
      </c>
      <c r="D60" s="16">
        <v>0</v>
      </c>
      <c r="E60" s="16">
        <v>19</v>
      </c>
      <c r="F60" s="16">
        <v>2</v>
      </c>
      <c r="G60" s="16">
        <v>32</v>
      </c>
      <c r="H60" s="16">
        <v>138</v>
      </c>
      <c r="I60" s="14">
        <f>IFERROR(Tabell312[[#This Row],[Bifall]]/Tabell312[[#This Row],[Totalt]],0)</f>
        <v>0.13043478260869565</v>
      </c>
      <c r="K60" s="2" t="s">
        <v>60</v>
      </c>
      <c r="L60" s="23">
        <v>6</v>
      </c>
      <c r="M60" s="23">
        <v>0</v>
      </c>
      <c r="N60" s="9">
        <v>0</v>
      </c>
      <c r="O60" s="9">
        <v>0</v>
      </c>
      <c r="P60" s="23">
        <v>0</v>
      </c>
      <c r="Q60" s="23">
        <v>6</v>
      </c>
      <c r="R60" s="13">
        <f>IFERROR(Tabell31210[[#This Row],[Bifall]]/Tabell31210[[#This Row],[Totalt]],0)</f>
        <v>1</v>
      </c>
    </row>
    <row r="61" spans="1:18" ht="15" customHeight="1">
      <c r="A61" s="11" t="s">
        <v>99</v>
      </c>
      <c r="B61" s="16">
        <v>7</v>
      </c>
      <c r="C61" s="16">
        <v>7</v>
      </c>
      <c r="D61" s="16">
        <v>0</v>
      </c>
      <c r="E61" s="16">
        <v>4</v>
      </c>
      <c r="F61" s="16">
        <v>0</v>
      </c>
      <c r="G61" s="16">
        <v>4</v>
      </c>
      <c r="H61" s="16">
        <v>22</v>
      </c>
      <c r="I61" s="14">
        <f>IFERROR(Tabell312[[#This Row],[Bifall]]/Tabell312[[#This Row],[Totalt]],0)</f>
        <v>0.31818181818181818</v>
      </c>
      <c r="K61" s="2" t="s">
        <v>136</v>
      </c>
      <c r="L61" s="23">
        <v>1</v>
      </c>
      <c r="M61" s="23">
        <v>0</v>
      </c>
      <c r="N61" s="9">
        <v>0</v>
      </c>
      <c r="O61" s="9">
        <v>0</v>
      </c>
      <c r="P61" s="23">
        <v>0</v>
      </c>
      <c r="Q61" s="23">
        <v>1</v>
      </c>
      <c r="R61" s="13">
        <f>IFERROR(Tabell31210[[#This Row],[Bifall]]/Tabell31210[[#This Row],[Totalt]],0)</f>
        <v>1</v>
      </c>
    </row>
    <row r="62" spans="1:18" ht="15" customHeight="1">
      <c r="A62" s="11" t="s">
        <v>34</v>
      </c>
      <c r="B62" s="16">
        <v>6</v>
      </c>
      <c r="C62" s="16">
        <v>8</v>
      </c>
      <c r="D62" s="16">
        <v>0</v>
      </c>
      <c r="E62" s="16">
        <v>4</v>
      </c>
      <c r="F62" s="16">
        <v>0</v>
      </c>
      <c r="G62" s="16">
        <v>6</v>
      </c>
      <c r="H62" s="16">
        <v>24</v>
      </c>
      <c r="I62" s="14">
        <f>IFERROR(Tabell312[[#This Row],[Bifall]]/Tabell312[[#This Row],[Totalt]],0)</f>
        <v>0.25</v>
      </c>
      <c r="K62" s="2" t="s">
        <v>131</v>
      </c>
      <c r="L62" s="23">
        <v>1</v>
      </c>
      <c r="M62" s="23">
        <v>0</v>
      </c>
      <c r="N62" s="9">
        <v>0</v>
      </c>
      <c r="O62" s="9">
        <v>0</v>
      </c>
      <c r="P62" s="23">
        <v>0</v>
      </c>
      <c r="Q62" s="23">
        <v>1</v>
      </c>
      <c r="R62" s="13">
        <f>IFERROR(Tabell31210[[#This Row],[Bifall]]/Tabell31210[[#This Row],[Totalt]],0)</f>
        <v>1</v>
      </c>
    </row>
    <row r="63" spans="1:18" ht="15" customHeight="1">
      <c r="A63" s="11" t="s">
        <v>35</v>
      </c>
      <c r="B63" s="16">
        <v>1</v>
      </c>
      <c r="C63" s="16">
        <v>61</v>
      </c>
      <c r="D63" s="16">
        <v>0</v>
      </c>
      <c r="E63" s="16">
        <v>12</v>
      </c>
      <c r="F63" s="16">
        <v>1</v>
      </c>
      <c r="G63" s="16">
        <v>18</v>
      </c>
      <c r="H63" s="16">
        <v>93</v>
      </c>
      <c r="I63" s="14">
        <f>IFERROR(Tabell312[[#This Row],[Bifall]]/Tabell312[[#This Row],[Totalt]],0)</f>
        <v>1.0752688172043012E-2</v>
      </c>
      <c r="K63" s="2" t="s">
        <v>61</v>
      </c>
      <c r="L63" s="23">
        <v>1</v>
      </c>
      <c r="M63" s="23">
        <v>0</v>
      </c>
      <c r="N63" s="9">
        <v>0</v>
      </c>
      <c r="O63" s="9">
        <v>0</v>
      </c>
      <c r="P63" s="23">
        <v>0</v>
      </c>
      <c r="Q63" s="23">
        <v>1</v>
      </c>
      <c r="R63" s="13">
        <f>IFERROR(Tabell31210[[#This Row],[Bifall]]/Tabell31210[[#This Row],[Totalt]],0)</f>
        <v>1</v>
      </c>
    </row>
    <row r="64" spans="1:18" ht="15" customHeight="1">
      <c r="A64" s="11" t="s">
        <v>110</v>
      </c>
      <c r="B64" s="16">
        <v>7</v>
      </c>
      <c r="C64" s="16">
        <v>0</v>
      </c>
      <c r="D64" s="16">
        <v>0</v>
      </c>
      <c r="E64" s="16">
        <v>4</v>
      </c>
      <c r="F64" s="16">
        <v>0</v>
      </c>
      <c r="G64" s="16">
        <v>2</v>
      </c>
      <c r="H64" s="16">
        <v>13</v>
      </c>
      <c r="I64" s="14">
        <f>IFERROR(Tabell312[[#This Row],[Bifall]]/Tabell312[[#This Row],[Totalt]],0)</f>
        <v>0.53846153846153844</v>
      </c>
      <c r="K64" s="2" t="s">
        <v>62</v>
      </c>
      <c r="L64" s="23">
        <v>39</v>
      </c>
      <c r="M64" s="23">
        <v>1</v>
      </c>
      <c r="N64" s="9">
        <v>0</v>
      </c>
      <c r="O64" s="9">
        <v>0</v>
      </c>
      <c r="P64" s="23">
        <v>18</v>
      </c>
      <c r="Q64" s="23">
        <v>58</v>
      </c>
      <c r="R64" s="13">
        <f>IFERROR(Tabell31210[[#This Row],[Bifall]]/Tabell31210[[#This Row],[Totalt]],0)</f>
        <v>0.67241379310344829</v>
      </c>
    </row>
    <row r="65" spans="1:18" ht="15" customHeight="1">
      <c r="A65" s="11" t="s">
        <v>36</v>
      </c>
      <c r="B65" s="16">
        <v>3</v>
      </c>
      <c r="C65" s="16">
        <v>40</v>
      </c>
      <c r="D65" s="16">
        <v>0</v>
      </c>
      <c r="E65" s="16">
        <v>0</v>
      </c>
      <c r="F65" s="16">
        <v>29</v>
      </c>
      <c r="G65" s="16">
        <v>6</v>
      </c>
      <c r="H65" s="16">
        <v>78</v>
      </c>
      <c r="I65" s="14">
        <f>IFERROR(Tabell312[[#This Row],[Bifall]]/Tabell312[[#This Row],[Totalt]],0)</f>
        <v>3.8461538461538464E-2</v>
      </c>
      <c r="K65" s="2" t="s">
        <v>63</v>
      </c>
      <c r="L65" s="23">
        <v>20</v>
      </c>
      <c r="M65" s="23">
        <v>0</v>
      </c>
      <c r="N65" s="9">
        <v>0</v>
      </c>
      <c r="O65" s="9">
        <v>0</v>
      </c>
      <c r="P65" s="23">
        <v>3</v>
      </c>
      <c r="Q65" s="23">
        <v>23</v>
      </c>
      <c r="R65" s="13">
        <f>IFERROR(Tabell31210[[#This Row],[Bifall]]/Tabell31210[[#This Row],[Totalt]],0)</f>
        <v>0.86956521739130432</v>
      </c>
    </row>
    <row r="66" spans="1:18" ht="15" customHeight="1">
      <c r="A66" s="11" t="s">
        <v>164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2</v>
      </c>
      <c r="H66" s="16">
        <v>2</v>
      </c>
      <c r="I66" s="14">
        <f>IFERROR(Tabell312[[#This Row],[Bifall]]/Tabell312[[#This Row],[Totalt]],0)</f>
        <v>0</v>
      </c>
      <c r="K66" s="2" t="s">
        <v>64</v>
      </c>
      <c r="L66" s="23">
        <v>1</v>
      </c>
      <c r="M66" s="23">
        <v>0</v>
      </c>
      <c r="N66" s="9">
        <v>0</v>
      </c>
      <c r="O66" s="9">
        <v>0</v>
      </c>
      <c r="P66" s="23">
        <v>0</v>
      </c>
      <c r="Q66" s="23">
        <v>1</v>
      </c>
      <c r="R66" s="13">
        <f>IFERROR(Tabell31210[[#This Row],[Bifall]]/Tabell31210[[#This Row],[Totalt]],0)</f>
        <v>1</v>
      </c>
    </row>
    <row r="67" spans="1:18" ht="15" customHeight="1">
      <c r="A67" s="11" t="s">
        <v>117</v>
      </c>
      <c r="B67" s="16">
        <v>2</v>
      </c>
      <c r="C67" s="16">
        <v>21</v>
      </c>
      <c r="D67" s="16">
        <v>0</v>
      </c>
      <c r="E67" s="16">
        <v>0</v>
      </c>
      <c r="F67" s="16">
        <v>0</v>
      </c>
      <c r="G67" s="16">
        <v>5</v>
      </c>
      <c r="H67" s="16">
        <v>28</v>
      </c>
      <c r="I67" s="14">
        <f>IFERROR(Tabell312[[#This Row],[Bifall]]/Tabell312[[#This Row],[Totalt]],0)</f>
        <v>7.1428571428571425E-2</v>
      </c>
      <c r="K67" s="2" t="s">
        <v>65</v>
      </c>
      <c r="L67" s="23">
        <v>1</v>
      </c>
      <c r="M67" s="23">
        <v>0</v>
      </c>
      <c r="N67" s="9">
        <v>0</v>
      </c>
      <c r="O67" s="9">
        <v>0</v>
      </c>
      <c r="P67" s="23">
        <v>0</v>
      </c>
      <c r="Q67" s="23">
        <v>1</v>
      </c>
      <c r="R67" s="13">
        <f>IFERROR(Tabell31210[[#This Row],[Bifall]]/Tabell31210[[#This Row],[Totalt]],0)</f>
        <v>1</v>
      </c>
    </row>
    <row r="68" spans="1:18" ht="15" customHeight="1">
      <c r="A68" s="11" t="s">
        <v>166</v>
      </c>
      <c r="B68" s="16">
        <v>0</v>
      </c>
      <c r="C68" s="16">
        <v>1</v>
      </c>
      <c r="D68" s="16">
        <v>0</v>
      </c>
      <c r="E68" s="16">
        <v>2</v>
      </c>
      <c r="F68" s="16">
        <v>0</v>
      </c>
      <c r="G68" s="16">
        <v>0</v>
      </c>
      <c r="H68" s="16">
        <v>3</v>
      </c>
      <c r="I68" s="14">
        <f>IFERROR(Tabell312[[#This Row],[Bifall]]/Tabell312[[#This Row],[Totalt]],0)</f>
        <v>0</v>
      </c>
      <c r="K68" s="2" t="s">
        <v>66</v>
      </c>
      <c r="L68" s="23">
        <v>3</v>
      </c>
      <c r="M68" s="23">
        <v>0</v>
      </c>
      <c r="N68" s="9">
        <v>0</v>
      </c>
      <c r="O68" s="9">
        <v>0</v>
      </c>
      <c r="P68" s="23">
        <v>1</v>
      </c>
      <c r="Q68" s="23">
        <v>4</v>
      </c>
      <c r="R68" s="13">
        <f>IFERROR(Tabell31210[[#This Row],[Bifall]]/Tabell31210[[#This Row],[Totalt]],0)</f>
        <v>0.75</v>
      </c>
    </row>
    <row r="69" spans="1:18" ht="15" customHeight="1">
      <c r="A69" s="11" t="s">
        <v>37</v>
      </c>
      <c r="B69" s="16">
        <v>5</v>
      </c>
      <c r="C69" s="16">
        <v>144</v>
      </c>
      <c r="D69" s="16">
        <v>0</v>
      </c>
      <c r="E69" s="16">
        <v>15</v>
      </c>
      <c r="F69" s="16">
        <v>2</v>
      </c>
      <c r="G69" s="16">
        <v>22</v>
      </c>
      <c r="H69" s="16">
        <v>188</v>
      </c>
      <c r="I69" s="14">
        <f>IFERROR(Tabell312[[#This Row],[Bifall]]/Tabell312[[#This Row],[Totalt]],0)</f>
        <v>2.6595744680851064E-2</v>
      </c>
      <c r="K69" s="2" t="s">
        <v>67</v>
      </c>
      <c r="L69" s="23">
        <v>21</v>
      </c>
      <c r="M69" s="23">
        <v>3</v>
      </c>
      <c r="N69" s="9">
        <v>0</v>
      </c>
      <c r="O69" s="9">
        <v>0</v>
      </c>
      <c r="P69" s="23">
        <v>5</v>
      </c>
      <c r="Q69" s="23">
        <v>29</v>
      </c>
      <c r="R69" s="13">
        <f>IFERROR(Tabell31210[[#This Row],[Bifall]]/Tabell31210[[#This Row],[Totalt]],0)</f>
        <v>0.72413793103448276</v>
      </c>
    </row>
    <row r="70" spans="1:18" ht="15" customHeight="1">
      <c r="A70" s="11" t="s">
        <v>103</v>
      </c>
      <c r="B70" s="16">
        <v>1</v>
      </c>
      <c r="C70" s="16">
        <v>2</v>
      </c>
      <c r="D70" s="16">
        <v>0</v>
      </c>
      <c r="E70" s="16">
        <v>3</v>
      </c>
      <c r="F70" s="16">
        <v>0</v>
      </c>
      <c r="G70" s="16">
        <v>0</v>
      </c>
      <c r="H70" s="16">
        <v>6</v>
      </c>
      <c r="I70" s="14">
        <f>IFERROR(Tabell312[[#This Row],[Bifall]]/Tabell312[[#This Row],[Totalt]],0)</f>
        <v>0.16666666666666666</v>
      </c>
      <c r="K70" s="2" t="s">
        <v>68</v>
      </c>
      <c r="L70" s="23">
        <v>7</v>
      </c>
      <c r="M70" s="23">
        <v>4</v>
      </c>
      <c r="N70" s="9">
        <v>0</v>
      </c>
      <c r="O70" s="9">
        <v>0</v>
      </c>
      <c r="P70" s="23">
        <v>6</v>
      </c>
      <c r="Q70" s="23">
        <v>17</v>
      </c>
      <c r="R70" s="13">
        <f>IFERROR(Tabell31210[[#This Row],[Bifall]]/Tabell31210[[#This Row],[Totalt]],0)</f>
        <v>0.41176470588235292</v>
      </c>
    </row>
    <row r="71" spans="1:18" ht="15" customHeight="1">
      <c r="A71" s="11" t="s">
        <v>38</v>
      </c>
      <c r="B71" s="16">
        <v>8</v>
      </c>
      <c r="C71" s="16">
        <v>21</v>
      </c>
      <c r="D71" s="16">
        <v>2</v>
      </c>
      <c r="E71" s="16">
        <v>4</v>
      </c>
      <c r="F71" s="16">
        <v>0</v>
      </c>
      <c r="G71" s="16">
        <v>20</v>
      </c>
      <c r="H71" s="16">
        <v>55</v>
      </c>
      <c r="I71" s="14">
        <f>IFERROR(Tabell312[[#This Row],[Bifall]]/Tabell312[[#This Row],[Totalt]],0)</f>
        <v>0.14545454545454545</v>
      </c>
      <c r="K71" s="2" t="s">
        <v>71</v>
      </c>
      <c r="L71" s="23">
        <v>46558</v>
      </c>
      <c r="M71" s="23">
        <v>41</v>
      </c>
      <c r="N71" s="9">
        <v>0</v>
      </c>
      <c r="O71" s="9">
        <v>0</v>
      </c>
      <c r="P71" s="23">
        <v>1663</v>
      </c>
      <c r="Q71" s="23">
        <v>48262</v>
      </c>
      <c r="R71" s="13">
        <f>IFERROR(Tabell31210[[#This Row],[Bifall]]/Tabell31210[[#This Row],[Totalt]],0)</f>
        <v>0.96469271890928676</v>
      </c>
    </row>
    <row r="72" spans="1:18" ht="15" customHeight="1">
      <c r="A72" s="11" t="s">
        <v>118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4</v>
      </c>
      <c r="H72" s="16">
        <v>4</v>
      </c>
      <c r="I72" s="14">
        <f>IFERROR(Tabell312[[#This Row],[Bifall]]/Tabell312[[#This Row],[Totalt]],0)</f>
        <v>0</v>
      </c>
      <c r="K72" s="2" t="s">
        <v>72</v>
      </c>
      <c r="L72" s="23">
        <v>0</v>
      </c>
      <c r="M72" s="23">
        <v>0</v>
      </c>
      <c r="N72" s="9">
        <v>0</v>
      </c>
      <c r="O72" s="9">
        <v>0</v>
      </c>
      <c r="P72" s="23">
        <v>1</v>
      </c>
      <c r="Q72" s="23">
        <v>1</v>
      </c>
      <c r="R72" s="13">
        <f>IFERROR(Tabell31210[[#This Row],[Bifall]]/Tabell31210[[#This Row],[Totalt]],0)</f>
        <v>0</v>
      </c>
    </row>
    <row r="73" spans="1:18" ht="15" customHeight="1">
      <c r="A73" s="11" t="s">
        <v>165</v>
      </c>
      <c r="B73" s="16">
        <v>0</v>
      </c>
      <c r="C73" s="16">
        <v>0</v>
      </c>
      <c r="D73" s="16">
        <v>0</v>
      </c>
      <c r="E73" s="16">
        <v>1</v>
      </c>
      <c r="F73" s="16">
        <v>0</v>
      </c>
      <c r="G73" s="16">
        <v>0</v>
      </c>
      <c r="H73" s="16">
        <v>1</v>
      </c>
      <c r="I73" s="14">
        <f>IFERROR(Tabell312[[#This Row],[Bifall]]/Tabell312[[#This Row],[Totalt]],0)</f>
        <v>0</v>
      </c>
      <c r="K73" s="27" t="s">
        <v>74</v>
      </c>
      <c r="L73" s="32">
        <v>9</v>
      </c>
      <c r="M73" s="32">
        <v>2</v>
      </c>
      <c r="N73" s="9">
        <v>0</v>
      </c>
      <c r="O73" s="9">
        <v>0</v>
      </c>
      <c r="P73" s="32">
        <v>1</v>
      </c>
      <c r="Q73" s="32">
        <v>12</v>
      </c>
      <c r="R73" s="33">
        <f>IFERROR(Tabell31210[[#This Row],[Bifall]]/Tabell31210[[#This Row],[Totalt]],0)</f>
        <v>0.75</v>
      </c>
    </row>
    <row r="74" spans="1:18" ht="15" customHeight="1">
      <c r="A74" s="11" t="s">
        <v>120</v>
      </c>
      <c r="B74" s="16">
        <v>1</v>
      </c>
      <c r="C74" s="16">
        <v>1</v>
      </c>
      <c r="D74" s="16">
        <v>0</v>
      </c>
      <c r="E74" s="16">
        <v>0</v>
      </c>
      <c r="F74" s="16">
        <v>0</v>
      </c>
      <c r="G74" s="16">
        <v>0</v>
      </c>
      <c r="H74" s="16">
        <v>2</v>
      </c>
      <c r="I74" s="14">
        <f>IFERROR(Tabell312[[#This Row],[Bifall]]/Tabell312[[#This Row],[Totalt]],0)</f>
        <v>0.5</v>
      </c>
      <c r="K74" s="27" t="s">
        <v>75</v>
      </c>
      <c r="L74" s="32">
        <v>23</v>
      </c>
      <c r="M74" s="32">
        <v>8</v>
      </c>
      <c r="N74" s="32">
        <v>0</v>
      </c>
      <c r="O74" s="32">
        <v>0</v>
      </c>
      <c r="P74" s="32">
        <v>12</v>
      </c>
      <c r="Q74" s="32">
        <v>43</v>
      </c>
      <c r="R74" s="33">
        <f>IFERROR(Tabell31210[[#This Row],[Bifall]]/Tabell31210[[#This Row],[Totalt]],0)</f>
        <v>0.53488372093023251</v>
      </c>
    </row>
    <row r="75" spans="1:18" ht="15" customHeight="1">
      <c r="A75" s="11" t="s">
        <v>39</v>
      </c>
      <c r="B75" s="16">
        <v>0</v>
      </c>
      <c r="C75" s="16">
        <v>1</v>
      </c>
      <c r="D75" s="16">
        <v>1</v>
      </c>
      <c r="E75" s="16">
        <v>1</v>
      </c>
      <c r="F75" s="16">
        <v>0</v>
      </c>
      <c r="G75" s="16">
        <v>4</v>
      </c>
      <c r="H75" s="16">
        <v>7</v>
      </c>
      <c r="I75" s="14">
        <f>IFERROR(Tabell312[[#This Row],[Bifall]]/Tabell312[[#This Row],[Totalt]],0)</f>
        <v>0</v>
      </c>
      <c r="K75" s="27" t="s">
        <v>77</v>
      </c>
      <c r="L75" s="32">
        <v>17</v>
      </c>
      <c r="M75" s="32">
        <v>4</v>
      </c>
      <c r="N75" s="32"/>
      <c r="O75" s="32"/>
      <c r="P75" s="32">
        <v>7</v>
      </c>
      <c r="Q75" s="32">
        <v>28</v>
      </c>
      <c r="R75" s="33">
        <f>IFERROR(Tabell31210[[#This Row],[Bifall]]/Tabell31210[[#This Row],[Totalt]],0)</f>
        <v>0.6071428571428571</v>
      </c>
    </row>
    <row r="76" spans="1:18" ht="15" customHeight="1">
      <c r="A76" s="11" t="s">
        <v>40</v>
      </c>
      <c r="B76" s="16">
        <v>12</v>
      </c>
      <c r="C76" s="16">
        <v>78</v>
      </c>
      <c r="D76" s="16">
        <v>0</v>
      </c>
      <c r="E76" s="16">
        <v>34</v>
      </c>
      <c r="F76" s="16">
        <v>0</v>
      </c>
      <c r="G76" s="16">
        <v>60</v>
      </c>
      <c r="H76" s="16">
        <v>184</v>
      </c>
      <c r="I76" s="14">
        <f>IFERROR(Tabell312[[#This Row],[Bifall]]/Tabell312[[#This Row],[Totalt]],0)</f>
        <v>6.5217391304347824E-2</v>
      </c>
      <c r="K76" s="27" t="s">
        <v>0</v>
      </c>
      <c r="L76" s="32">
        <v>47310</v>
      </c>
      <c r="M76" s="32">
        <v>95</v>
      </c>
      <c r="N76" s="32"/>
      <c r="O76" s="32"/>
      <c r="P76" s="32">
        <v>1861</v>
      </c>
      <c r="Q76" s="32">
        <v>49266</v>
      </c>
      <c r="R76" s="33">
        <f>IFERROR(Tabell31210[[#This Row],[Bifall]]/Tabell31210[[#This Row],[Totalt]],0)</f>
        <v>0.96029716234319817</v>
      </c>
    </row>
    <row r="77" spans="1:18" ht="15" customHeight="1">
      <c r="A77" s="11" t="s">
        <v>162</v>
      </c>
      <c r="B77" s="16">
        <v>0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4">
        <f>IFERROR(Tabell312[[#This Row],[Bifall]]/Tabell312[[#This Row],[Totalt]],0)</f>
        <v>0</v>
      </c>
    </row>
    <row r="78" spans="1:18" ht="15" customHeight="1">
      <c r="A78" s="11" t="s">
        <v>179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1</v>
      </c>
      <c r="I78" s="14">
        <f>IFERROR(Tabell312[[#This Row],[Bifall]]/Tabell312[[#This Row],[Totalt]],0)</f>
        <v>0</v>
      </c>
    </row>
    <row r="79" spans="1:18" ht="15" customHeight="1">
      <c r="A79" s="11" t="s">
        <v>111</v>
      </c>
      <c r="B79" s="16">
        <v>0</v>
      </c>
      <c r="C79" s="16">
        <v>9</v>
      </c>
      <c r="D79" s="16">
        <v>0</v>
      </c>
      <c r="E79" s="16">
        <v>0</v>
      </c>
      <c r="F79" s="16">
        <v>0</v>
      </c>
      <c r="G79" s="16">
        <v>1</v>
      </c>
      <c r="H79" s="16">
        <v>10</v>
      </c>
      <c r="I79" s="14">
        <f>IFERROR(Tabell312[[#This Row],[Bifall]]/Tabell312[[#This Row],[Totalt]],0)</f>
        <v>0</v>
      </c>
    </row>
    <row r="80" spans="1:18" ht="15" customHeight="1">
      <c r="A80" s="11" t="s">
        <v>180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1</v>
      </c>
      <c r="I80" s="14">
        <f>IFERROR(Tabell312[[#This Row],[Bifall]]/Tabell312[[#This Row],[Totalt]],0)</f>
        <v>0</v>
      </c>
    </row>
    <row r="81" spans="1:9" ht="15" customHeight="1">
      <c r="A81" s="11" t="s">
        <v>100</v>
      </c>
      <c r="B81" s="16">
        <v>0</v>
      </c>
      <c r="C81" s="16">
        <v>17</v>
      </c>
      <c r="D81" s="16">
        <v>0</v>
      </c>
      <c r="E81" s="16">
        <v>6</v>
      </c>
      <c r="F81" s="16">
        <v>0</v>
      </c>
      <c r="G81" s="16">
        <v>16</v>
      </c>
      <c r="H81" s="16">
        <v>39</v>
      </c>
      <c r="I81" s="14">
        <f>IFERROR(Tabell312[[#This Row],[Bifall]]/Tabell312[[#This Row],[Totalt]],0)</f>
        <v>0</v>
      </c>
    </row>
    <row r="82" spans="1:9" ht="15" customHeight="1">
      <c r="A82" s="11" t="s">
        <v>41</v>
      </c>
      <c r="B82" s="16">
        <v>25</v>
      </c>
      <c r="C82" s="16">
        <v>73</v>
      </c>
      <c r="D82" s="16">
        <v>0</v>
      </c>
      <c r="E82" s="16">
        <v>3</v>
      </c>
      <c r="F82" s="16">
        <v>34</v>
      </c>
      <c r="G82" s="16">
        <v>23</v>
      </c>
      <c r="H82" s="16">
        <v>158</v>
      </c>
      <c r="I82" s="14">
        <f>IFERROR(Tabell312[[#This Row],[Bifall]]/Tabell312[[#This Row],[Totalt]],0)</f>
        <v>0.15822784810126583</v>
      </c>
    </row>
    <row r="83" spans="1:9" ht="15" customHeight="1">
      <c r="A83" s="11" t="s">
        <v>135</v>
      </c>
      <c r="B83" s="16">
        <v>0</v>
      </c>
      <c r="C83" s="16">
        <v>5</v>
      </c>
      <c r="D83" s="16">
        <v>0</v>
      </c>
      <c r="E83" s="16">
        <v>0</v>
      </c>
      <c r="F83" s="16">
        <v>0</v>
      </c>
      <c r="G83" s="16">
        <v>0</v>
      </c>
      <c r="H83" s="16">
        <v>5</v>
      </c>
      <c r="I83" s="14">
        <f>IFERROR(Tabell312[[#This Row],[Bifall]]/Tabell312[[#This Row],[Totalt]],0)</f>
        <v>0</v>
      </c>
    </row>
    <row r="84" spans="1:9" ht="15" customHeight="1">
      <c r="A84" s="11" t="s">
        <v>42</v>
      </c>
      <c r="B84" s="16">
        <v>4</v>
      </c>
      <c r="C84" s="16">
        <v>1</v>
      </c>
      <c r="D84" s="16">
        <v>0</v>
      </c>
      <c r="E84" s="16">
        <v>1</v>
      </c>
      <c r="F84" s="16">
        <v>0</v>
      </c>
      <c r="G84" s="16">
        <v>0</v>
      </c>
      <c r="H84" s="16">
        <v>6</v>
      </c>
      <c r="I84" s="14">
        <f>IFERROR(Tabell312[[#This Row],[Bifall]]/Tabell312[[#This Row],[Totalt]],0)</f>
        <v>0.66666666666666663</v>
      </c>
    </row>
    <row r="85" spans="1:9" ht="15" customHeight="1">
      <c r="A85" s="11" t="s">
        <v>112</v>
      </c>
      <c r="B85" s="16">
        <v>0</v>
      </c>
      <c r="C85" s="16">
        <v>2</v>
      </c>
      <c r="D85" s="16">
        <v>0</v>
      </c>
      <c r="E85" s="16">
        <v>0</v>
      </c>
      <c r="F85" s="16">
        <v>0</v>
      </c>
      <c r="G85" s="16">
        <v>1</v>
      </c>
      <c r="H85" s="16">
        <v>3</v>
      </c>
      <c r="I85" s="14">
        <f>IFERROR(Tabell312[[#This Row],[Bifall]]/Tabell312[[#This Row],[Totalt]],0)</f>
        <v>0</v>
      </c>
    </row>
    <row r="86" spans="1:9" ht="15" customHeight="1">
      <c r="A86" s="11" t="s">
        <v>101</v>
      </c>
      <c r="B86" s="16">
        <v>0</v>
      </c>
      <c r="C86" s="16">
        <v>2</v>
      </c>
      <c r="D86" s="16">
        <v>0</v>
      </c>
      <c r="E86" s="16">
        <v>2</v>
      </c>
      <c r="F86" s="16">
        <v>0</v>
      </c>
      <c r="G86" s="16">
        <v>0</v>
      </c>
      <c r="H86" s="16">
        <v>4</v>
      </c>
      <c r="I86" s="14">
        <f>IFERROR(Tabell312[[#This Row],[Bifall]]/Tabell312[[#This Row],[Totalt]],0)</f>
        <v>0</v>
      </c>
    </row>
    <row r="87" spans="1:9" ht="15" customHeight="1">
      <c r="A87" s="11" t="s">
        <v>43</v>
      </c>
      <c r="B87" s="16">
        <v>9</v>
      </c>
      <c r="C87" s="16">
        <v>161</v>
      </c>
      <c r="D87" s="16">
        <v>0</v>
      </c>
      <c r="E87" s="16">
        <v>0</v>
      </c>
      <c r="F87" s="16">
        <v>0</v>
      </c>
      <c r="G87" s="16">
        <v>15</v>
      </c>
      <c r="H87" s="16">
        <v>185</v>
      </c>
      <c r="I87" s="14">
        <f>IFERROR(Tabell312[[#This Row],[Bifall]]/Tabell312[[#This Row],[Totalt]],0)</f>
        <v>4.8648648648648651E-2</v>
      </c>
    </row>
    <row r="88" spans="1:9" ht="15" customHeight="1">
      <c r="A88" s="11" t="s">
        <v>145</v>
      </c>
      <c r="B88" s="16">
        <v>0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4">
        <f>IFERROR(Tabell312[[#This Row],[Bifall]]/Tabell312[[#This Row],[Totalt]],0)</f>
        <v>0</v>
      </c>
    </row>
    <row r="89" spans="1:9" ht="15" customHeight="1">
      <c r="A89" s="11" t="s">
        <v>44</v>
      </c>
      <c r="B89" s="16">
        <v>31</v>
      </c>
      <c r="C89" s="16">
        <v>125</v>
      </c>
      <c r="D89" s="16">
        <v>4</v>
      </c>
      <c r="E89" s="16">
        <v>51</v>
      </c>
      <c r="F89" s="16">
        <v>0</v>
      </c>
      <c r="G89" s="16">
        <v>37</v>
      </c>
      <c r="H89" s="16">
        <v>248</v>
      </c>
      <c r="I89" s="14">
        <f>IFERROR(Tabell312[[#This Row],[Bifall]]/Tabell312[[#This Row],[Totalt]],0)</f>
        <v>0.125</v>
      </c>
    </row>
    <row r="90" spans="1:9" ht="15" customHeight="1">
      <c r="A90" s="11" t="s">
        <v>45</v>
      </c>
      <c r="B90" s="16">
        <v>0</v>
      </c>
      <c r="C90" s="16">
        <v>11</v>
      </c>
      <c r="D90" s="16">
        <v>0</v>
      </c>
      <c r="E90" s="16">
        <v>0</v>
      </c>
      <c r="F90" s="16">
        <v>17</v>
      </c>
      <c r="G90" s="16">
        <v>5</v>
      </c>
      <c r="H90" s="16">
        <v>33</v>
      </c>
      <c r="I90" s="14">
        <f>IFERROR(Tabell312[[#This Row],[Bifall]]/Tabell312[[#This Row],[Totalt]],0)</f>
        <v>0</v>
      </c>
    </row>
    <row r="91" spans="1:9" ht="15" customHeight="1">
      <c r="A91" s="11" t="s">
        <v>169</v>
      </c>
      <c r="B91" s="16">
        <v>0</v>
      </c>
      <c r="C91" s="16">
        <v>1</v>
      </c>
      <c r="D91" s="16">
        <v>0</v>
      </c>
      <c r="E91" s="16">
        <v>0</v>
      </c>
      <c r="F91" s="16">
        <v>0</v>
      </c>
      <c r="G91" s="16">
        <v>0</v>
      </c>
      <c r="H91" s="16">
        <v>1</v>
      </c>
      <c r="I91" s="14">
        <f>IFERROR(Tabell312[[#This Row],[Bifall]]/Tabell312[[#This Row],[Totalt]],0)</f>
        <v>0</v>
      </c>
    </row>
    <row r="92" spans="1:9" ht="15" customHeight="1">
      <c r="A92" s="11" t="s">
        <v>46</v>
      </c>
      <c r="B92" s="16">
        <v>35</v>
      </c>
      <c r="C92" s="16">
        <v>73</v>
      </c>
      <c r="D92" s="16">
        <v>0</v>
      </c>
      <c r="E92" s="16">
        <v>8</v>
      </c>
      <c r="F92" s="16">
        <v>0</v>
      </c>
      <c r="G92" s="16">
        <v>24</v>
      </c>
      <c r="H92" s="16">
        <v>140</v>
      </c>
      <c r="I92" s="14">
        <f>IFERROR(Tabell312[[#This Row],[Bifall]]/Tabell312[[#This Row],[Totalt]],0)</f>
        <v>0.25</v>
      </c>
    </row>
    <row r="93" spans="1:9" ht="15" customHeight="1">
      <c r="A93" s="11" t="s">
        <v>47</v>
      </c>
      <c r="B93" s="16">
        <v>22</v>
      </c>
      <c r="C93" s="16">
        <v>110</v>
      </c>
      <c r="D93" s="16">
        <v>0</v>
      </c>
      <c r="E93" s="16">
        <v>13</v>
      </c>
      <c r="F93" s="16">
        <v>0</v>
      </c>
      <c r="G93" s="16">
        <v>20</v>
      </c>
      <c r="H93" s="16">
        <v>165</v>
      </c>
      <c r="I93" s="14">
        <f>IFERROR(Tabell312[[#This Row],[Bifall]]/Tabell312[[#This Row],[Totalt]],0)</f>
        <v>0.13333333333333333</v>
      </c>
    </row>
    <row r="94" spans="1:9" ht="15" customHeight="1">
      <c r="A94" s="2" t="s">
        <v>48</v>
      </c>
      <c r="B94" s="23">
        <v>88</v>
      </c>
      <c r="C94" s="23">
        <v>86</v>
      </c>
      <c r="D94" s="23">
        <v>11</v>
      </c>
      <c r="E94" s="23">
        <v>8</v>
      </c>
      <c r="F94" s="23">
        <v>0</v>
      </c>
      <c r="G94" s="23">
        <v>38</v>
      </c>
      <c r="H94" s="23">
        <v>231</v>
      </c>
      <c r="I94" s="13">
        <f>IFERROR(Tabell312[[#This Row],[Bifall]]/Tabell312[[#This Row],[Totalt]],0)</f>
        <v>0.38095238095238093</v>
      </c>
    </row>
    <row r="95" spans="1:9" ht="15" customHeight="1">
      <c r="A95" s="2" t="s">
        <v>128</v>
      </c>
      <c r="B95" s="23">
        <v>0</v>
      </c>
      <c r="C95" s="23">
        <v>5</v>
      </c>
      <c r="D95" s="23">
        <v>0</v>
      </c>
      <c r="E95" s="23">
        <v>0</v>
      </c>
      <c r="F95" s="23">
        <v>0</v>
      </c>
      <c r="G95" s="23">
        <v>2</v>
      </c>
      <c r="H95" s="23">
        <v>7</v>
      </c>
      <c r="I95" s="13">
        <f>IFERROR(Tabell312[[#This Row],[Bifall]]/Tabell312[[#This Row],[Totalt]],0)</f>
        <v>0</v>
      </c>
    </row>
    <row r="96" spans="1:9" ht="15" customHeight="1">
      <c r="A96" s="2" t="s">
        <v>102</v>
      </c>
      <c r="B96" s="23">
        <v>0</v>
      </c>
      <c r="C96" s="23">
        <v>4</v>
      </c>
      <c r="D96" s="23">
        <v>0</v>
      </c>
      <c r="E96" s="23">
        <v>0</v>
      </c>
      <c r="F96" s="23">
        <v>0</v>
      </c>
      <c r="G96" s="23">
        <v>1</v>
      </c>
      <c r="H96" s="23">
        <v>5</v>
      </c>
      <c r="I96" s="13">
        <f>IFERROR(Tabell312[[#This Row],[Bifall]]/Tabell312[[#This Row],[Totalt]],0)</f>
        <v>0</v>
      </c>
    </row>
    <row r="97" spans="1:9" ht="15" customHeight="1">
      <c r="A97" s="2" t="s">
        <v>49</v>
      </c>
      <c r="B97" s="23">
        <v>0</v>
      </c>
      <c r="C97" s="23">
        <v>208</v>
      </c>
      <c r="D97" s="23">
        <v>0</v>
      </c>
      <c r="E97" s="23">
        <v>1</v>
      </c>
      <c r="F97" s="23">
        <v>0</v>
      </c>
      <c r="G97" s="23">
        <v>11</v>
      </c>
      <c r="H97" s="23">
        <v>220</v>
      </c>
      <c r="I97" s="13">
        <f>IFERROR(Tabell312[[#This Row],[Bifall]]/Tabell312[[#This Row],[Totalt]],0)</f>
        <v>0</v>
      </c>
    </row>
    <row r="98" spans="1:9" ht="15" customHeight="1">
      <c r="A98" s="2" t="s">
        <v>119</v>
      </c>
      <c r="B98" s="23">
        <v>0</v>
      </c>
      <c r="C98" s="23">
        <v>1</v>
      </c>
      <c r="D98" s="23">
        <v>0</v>
      </c>
      <c r="E98" s="23">
        <v>0</v>
      </c>
      <c r="F98" s="23">
        <v>0</v>
      </c>
      <c r="G98" s="23">
        <v>1</v>
      </c>
      <c r="H98" s="23">
        <v>2</v>
      </c>
      <c r="I98" s="13">
        <f>IFERROR(Tabell312[[#This Row],[Bifall]]/Tabell312[[#This Row],[Totalt]],0)</f>
        <v>0</v>
      </c>
    </row>
    <row r="99" spans="1:9" ht="15" customHeight="1">
      <c r="A99" s="2" t="s">
        <v>50</v>
      </c>
      <c r="B99" s="23">
        <v>0</v>
      </c>
      <c r="C99" s="23">
        <v>4</v>
      </c>
      <c r="D99" s="23">
        <v>0</v>
      </c>
      <c r="E99" s="23">
        <v>0</v>
      </c>
      <c r="F99" s="23">
        <v>0</v>
      </c>
      <c r="G99" s="23">
        <v>1</v>
      </c>
      <c r="H99" s="23">
        <v>5</v>
      </c>
      <c r="I99" s="13">
        <f>IFERROR(Tabell312[[#This Row],[Bifall]]/Tabell312[[#This Row],[Totalt]],0)</f>
        <v>0</v>
      </c>
    </row>
    <row r="100" spans="1:9" ht="15" customHeight="1">
      <c r="A100" s="2" t="s">
        <v>113</v>
      </c>
      <c r="B100" s="23">
        <v>4</v>
      </c>
      <c r="C100" s="23">
        <v>9</v>
      </c>
      <c r="D100" s="23">
        <v>0</v>
      </c>
      <c r="E100" s="23">
        <v>4</v>
      </c>
      <c r="F100" s="23">
        <v>0</v>
      </c>
      <c r="G100" s="23">
        <v>1</v>
      </c>
      <c r="H100" s="23">
        <v>18</v>
      </c>
      <c r="I100" s="13">
        <f>IFERROR(Tabell312[[#This Row],[Bifall]]/Tabell312[[#This Row],[Totalt]],0)</f>
        <v>0.22222222222222221</v>
      </c>
    </row>
    <row r="101" spans="1:9" ht="15" customHeight="1">
      <c r="A101" s="2" t="s">
        <v>51</v>
      </c>
      <c r="B101" s="23">
        <v>25</v>
      </c>
      <c r="C101" s="23">
        <v>254</v>
      </c>
      <c r="D101" s="23">
        <v>1</v>
      </c>
      <c r="E101" s="23">
        <v>124</v>
      </c>
      <c r="F101" s="23">
        <v>1</v>
      </c>
      <c r="G101" s="23">
        <v>102</v>
      </c>
      <c r="H101" s="23">
        <v>507</v>
      </c>
      <c r="I101" s="13">
        <f>IFERROR(Tabell312[[#This Row],[Bifall]]/Tabell312[[#This Row],[Totalt]],0)</f>
        <v>4.9309664694280081E-2</v>
      </c>
    </row>
    <row r="102" spans="1:9" ht="15" customHeight="1">
      <c r="A102" s="2" t="s">
        <v>52</v>
      </c>
      <c r="B102" s="23">
        <v>2</v>
      </c>
      <c r="C102" s="23">
        <v>0</v>
      </c>
      <c r="D102" s="23">
        <v>0</v>
      </c>
      <c r="E102" s="23">
        <v>0</v>
      </c>
      <c r="F102" s="23">
        <v>0</v>
      </c>
      <c r="G102" s="23">
        <v>2</v>
      </c>
      <c r="H102" s="23">
        <v>4</v>
      </c>
      <c r="I102" s="13">
        <f>IFERROR(Tabell312[[#This Row],[Bifall]]/Tabell312[[#This Row],[Totalt]],0)</f>
        <v>0.5</v>
      </c>
    </row>
    <row r="103" spans="1:9" ht="15" customHeight="1">
      <c r="A103" s="2" t="s">
        <v>53</v>
      </c>
      <c r="B103" s="23">
        <v>0</v>
      </c>
      <c r="C103" s="23">
        <v>9</v>
      </c>
      <c r="D103" s="23">
        <v>0</v>
      </c>
      <c r="E103" s="23">
        <v>3</v>
      </c>
      <c r="F103" s="23">
        <v>0</v>
      </c>
      <c r="G103" s="23">
        <v>6</v>
      </c>
      <c r="H103" s="23">
        <v>18</v>
      </c>
      <c r="I103" s="13">
        <f>IFERROR(Tabell312[[#This Row],[Bifall]]/Tabell312[[#This Row],[Totalt]],0)</f>
        <v>0</v>
      </c>
    </row>
    <row r="104" spans="1:9" ht="15" customHeight="1">
      <c r="A104" s="2" t="s">
        <v>54</v>
      </c>
      <c r="B104" s="23">
        <v>10</v>
      </c>
      <c r="C104" s="23">
        <v>17</v>
      </c>
      <c r="D104" s="23">
        <v>0</v>
      </c>
      <c r="E104" s="23">
        <v>0</v>
      </c>
      <c r="F104" s="23">
        <v>47</v>
      </c>
      <c r="G104" s="23">
        <v>11</v>
      </c>
      <c r="H104" s="23">
        <v>85</v>
      </c>
      <c r="I104" s="13">
        <f>IFERROR(Tabell312[[#This Row],[Bifall]]/Tabell312[[#This Row],[Totalt]],0)</f>
        <v>0.11764705882352941</v>
      </c>
    </row>
    <row r="105" spans="1:9" ht="15" customHeight="1">
      <c r="A105" s="2" t="s">
        <v>55</v>
      </c>
      <c r="B105" s="23">
        <v>2</v>
      </c>
      <c r="C105" s="23">
        <v>5</v>
      </c>
      <c r="D105" s="23">
        <v>0</v>
      </c>
      <c r="E105" s="23">
        <v>3</v>
      </c>
      <c r="F105" s="23">
        <v>0</v>
      </c>
      <c r="G105" s="23">
        <v>2</v>
      </c>
      <c r="H105" s="23">
        <v>12</v>
      </c>
      <c r="I105" s="13">
        <f>IFERROR(Tabell312[[#This Row],[Bifall]]/Tabell312[[#This Row],[Totalt]],0)</f>
        <v>0.16666666666666666</v>
      </c>
    </row>
    <row r="106" spans="1:9" ht="15" customHeight="1">
      <c r="A106" s="2" t="s">
        <v>160</v>
      </c>
      <c r="B106" s="23">
        <v>0</v>
      </c>
      <c r="C106" s="23">
        <v>0</v>
      </c>
      <c r="D106" s="23">
        <v>0</v>
      </c>
      <c r="E106" s="23">
        <v>0</v>
      </c>
      <c r="F106" s="23">
        <v>0</v>
      </c>
      <c r="G106" s="23">
        <v>1</v>
      </c>
      <c r="H106" s="23">
        <v>1</v>
      </c>
      <c r="I106" s="13">
        <f>IFERROR(Tabell312[[#This Row],[Bifall]]/Tabell312[[#This Row],[Totalt]],0)</f>
        <v>0</v>
      </c>
    </row>
    <row r="107" spans="1:9" ht="15" customHeight="1">
      <c r="A107" s="2" t="s">
        <v>56</v>
      </c>
      <c r="B107" s="23">
        <v>91</v>
      </c>
      <c r="C107" s="23">
        <v>145</v>
      </c>
      <c r="D107" s="23">
        <v>24</v>
      </c>
      <c r="E107" s="23">
        <v>22</v>
      </c>
      <c r="F107" s="23">
        <v>0</v>
      </c>
      <c r="G107" s="23">
        <v>59</v>
      </c>
      <c r="H107" s="23">
        <v>341</v>
      </c>
      <c r="I107" s="13">
        <f>IFERROR(Tabell312[[#This Row],[Bifall]]/Tabell312[[#This Row],[Totalt]],0)</f>
        <v>0.26686217008797652</v>
      </c>
    </row>
    <row r="108" spans="1:9" ht="15" customHeight="1">
      <c r="A108" s="2" t="s">
        <v>146</v>
      </c>
      <c r="B108" s="23">
        <v>0</v>
      </c>
      <c r="C108" s="23">
        <v>1</v>
      </c>
      <c r="D108" s="23">
        <v>0</v>
      </c>
      <c r="E108" s="23">
        <v>0</v>
      </c>
      <c r="F108" s="23">
        <v>0</v>
      </c>
      <c r="G108" s="23">
        <v>1</v>
      </c>
      <c r="H108" s="23">
        <v>2</v>
      </c>
      <c r="I108" s="13">
        <f>IFERROR(Tabell312[[#This Row],[Bifall]]/Tabell312[[#This Row],[Totalt]],0)</f>
        <v>0</v>
      </c>
    </row>
    <row r="109" spans="1:9" ht="15" customHeight="1">
      <c r="A109" s="2" t="s">
        <v>57</v>
      </c>
      <c r="B109" s="23">
        <v>1</v>
      </c>
      <c r="C109" s="23">
        <v>17</v>
      </c>
      <c r="D109" s="23">
        <v>0</v>
      </c>
      <c r="E109" s="23">
        <v>3</v>
      </c>
      <c r="F109" s="23">
        <v>0</v>
      </c>
      <c r="G109" s="23">
        <v>1</v>
      </c>
      <c r="H109" s="23">
        <v>22</v>
      </c>
      <c r="I109" s="13">
        <f>IFERROR(Tabell312[[#This Row],[Bifall]]/Tabell312[[#This Row],[Totalt]],0)</f>
        <v>4.5454545454545456E-2</v>
      </c>
    </row>
    <row r="110" spans="1:9" ht="15" customHeight="1">
      <c r="A110" s="2" t="s">
        <v>58</v>
      </c>
      <c r="B110" s="23">
        <v>119</v>
      </c>
      <c r="C110" s="23">
        <v>101</v>
      </c>
      <c r="D110" s="23">
        <v>15</v>
      </c>
      <c r="E110" s="23">
        <v>19</v>
      </c>
      <c r="F110" s="23">
        <v>0</v>
      </c>
      <c r="G110" s="23">
        <v>45</v>
      </c>
      <c r="H110" s="23">
        <v>299</v>
      </c>
      <c r="I110" s="13">
        <f>IFERROR(Tabell312[[#This Row],[Bifall]]/Tabell312[[#This Row],[Totalt]],0)</f>
        <v>0.39799331103678931</v>
      </c>
    </row>
    <row r="111" spans="1:9" ht="15" customHeight="1">
      <c r="A111" s="2" t="s">
        <v>59</v>
      </c>
      <c r="B111" s="23">
        <v>0</v>
      </c>
      <c r="C111" s="23">
        <v>6</v>
      </c>
      <c r="D111" s="23">
        <v>0</v>
      </c>
      <c r="E111" s="23">
        <v>0</v>
      </c>
      <c r="F111" s="23">
        <v>0</v>
      </c>
      <c r="G111" s="23">
        <v>2</v>
      </c>
      <c r="H111" s="23">
        <v>8</v>
      </c>
      <c r="I111" s="13">
        <f>IFERROR(Tabell312[[#This Row],[Bifall]]/Tabell312[[#This Row],[Totalt]],0)</f>
        <v>0</v>
      </c>
    </row>
    <row r="112" spans="1:9" ht="15" customHeight="1">
      <c r="A112" s="27" t="s">
        <v>60</v>
      </c>
      <c r="B112" s="32">
        <v>11</v>
      </c>
      <c r="C112" s="32">
        <v>13</v>
      </c>
      <c r="D112" s="32">
        <v>1</v>
      </c>
      <c r="E112" s="32">
        <v>2</v>
      </c>
      <c r="F112" s="32">
        <v>0</v>
      </c>
      <c r="G112" s="32">
        <v>14</v>
      </c>
      <c r="H112" s="32">
        <v>41</v>
      </c>
      <c r="I112" s="33">
        <f>IFERROR(Tabell312[[#This Row],[Bifall]]/Tabell312[[#This Row],[Totalt]],0)</f>
        <v>0.26829268292682928</v>
      </c>
    </row>
    <row r="113" spans="1:9" ht="15" customHeight="1">
      <c r="A113" s="27" t="s">
        <v>61</v>
      </c>
      <c r="B113" s="32">
        <v>0</v>
      </c>
      <c r="C113" s="32">
        <v>0</v>
      </c>
      <c r="D113" s="32">
        <v>2</v>
      </c>
      <c r="E113" s="32">
        <v>1</v>
      </c>
      <c r="F113" s="32">
        <v>0</v>
      </c>
      <c r="G113" s="32">
        <v>0</v>
      </c>
      <c r="H113" s="32">
        <v>3</v>
      </c>
      <c r="I113" s="33">
        <f>IFERROR(Tabell312[[#This Row],[Bifall]]/Tabell312[[#This Row],[Totalt]],0)</f>
        <v>0</v>
      </c>
    </row>
    <row r="114" spans="1:9" ht="15" customHeight="1">
      <c r="A114" s="27" t="s">
        <v>62</v>
      </c>
      <c r="B114" s="32">
        <v>949</v>
      </c>
      <c r="C114" s="32">
        <v>104</v>
      </c>
      <c r="D114" s="32">
        <v>48</v>
      </c>
      <c r="E114" s="32">
        <v>88</v>
      </c>
      <c r="F114" s="32">
        <v>0</v>
      </c>
      <c r="G114" s="32">
        <v>202</v>
      </c>
      <c r="H114" s="32">
        <v>1391</v>
      </c>
      <c r="I114" s="33">
        <f>IFERROR(Tabell312[[#This Row],[Bifall]]/Tabell312[[#This Row],[Totalt]],0)</f>
        <v>0.68224299065420557</v>
      </c>
    </row>
    <row r="115" spans="1:9" ht="15" customHeight="1">
      <c r="A115" s="27" t="s">
        <v>63</v>
      </c>
      <c r="B115" s="32">
        <v>0</v>
      </c>
      <c r="C115" s="32">
        <v>22</v>
      </c>
      <c r="D115" s="32">
        <v>0</v>
      </c>
      <c r="E115" s="32">
        <v>0</v>
      </c>
      <c r="F115" s="32">
        <v>0</v>
      </c>
      <c r="G115" s="32">
        <v>5</v>
      </c>
      <c r="H115" s="32">
        <v>27</v>
      </c>
      <c r="I115" s="33">
        <f>IFERROR(Tabell312[[#This Row],[Bifall]]/Tabell312[[#This Row],[Totalt]],0)</f>
        <v>0</v>
      </c>
    </row>
    <row r="116" spans="1:9" ht="15" customHeight="1">
      <c r="A116" s="27" t="s">
        <v>161</v>
      </c>
      <c r="B116" s="32">
        <v>0</v>
      </c>
      <c r="C116" s="32">
        <v>1</v>
      </c>
      <c r="D116" s="32">
        <v>0</v>
      </c>
      <c r="E116" s="32">
        <v>0</v>
      </c>
      <c r="F116" s="32">
        <v>0</v>
      </c>
      <c r="G116" s="32">
        <v>0</v>
      </c>
      <c r="H116" s="32">
        <v>1</v>
      </c>
      <c r="I116" s="33">
        <f>IFERROR(Tabell312[[#This Row],[Bifall]]/Tabell312[[#This Row],[Totalt]],0)</f>
        <v>0</v>
      </c>
    </row>
    <row r="117" spans="1:9" ht="15" customHeight="1">
      <c r="A117" s="27" t="s">
        <v>64</v>
      </c>
      <c r="B117" s="32">
        <v>4</v>
      </c>
      <c r="C117" s="32">
        <v>8</v>
      </c>
      <c r="D117" s="32">
        <v>0</v>
      </c>
      <c r="E117" s="32">
        <v>5</v>
      </c>
      <c r="F117" s="32">
        <v>0</v>
      </c>
      <c r="G117" s="32">
        <v>0</v>
      </c>
      <c r="H117" s="32">
        <v>17</v>
      </c>
      <c r="I117" s="33">
        <f>IFERROR(Tabell312[[#This Row],[Bifall]]/Tabell312[[#This Row],[Totalt]],0)</f>
        <v>0.23529411764705882</v>
      </c>
    </row>
    <row r="118" spans="1:9" ht="15" customHeight="1">
      <c r="A118" s="27" t="s">
        <v>65</v>
      </c>
      <c r="B118" s="32">
        <v>0</v>
      </c>
      <c r="C118" s="32">
        <v>8</v>
      </c>
      <c r="D118" s="32">
        <v>0</v>
      </c>
      <c r="E118" s="32">
        <v>1</v>
      </c>
      <c r="F118" s="32">
        <v>0</v>
      </c>
      <c r="G118" s="32">
        <v>1</v>
      </c>
      <c r="H118" s="32">
        <v>10</v>
      </c>
      <c r="I118" s="33">
        <f>IFERROR(Tabell312[[#This Row],[Bifall]]/Tabell312[[#This Row],[Totalt]],0)</f>
        <v>0</v>
      </c>
    </row>
    <row r="119" spans="1:9" ht="15" customHeight="1">
      <c r="A119" s="27" t="s">
        <v>114</v>
      </c>
      <c r="B119" s="32">
        <v>0</v>
      </c>
      <c r="C119" s="32">
        <v>0</v>
      </c>
      <c r="D119" s="32">
        <v>0</v>
      </c>
      <c r="E119" s="32">
        <v>2</v>
      </c>
      <c r="F119" s="32">
        <v>0</v>
      </c>
      <c r="G119" s="32">
        <v>0</v>
      </c>
      <c r="H119" s="32">
        <v>2</v>
      </c>
      <c r="I119" s="33">
        <f>IFERROR(Tabell312[[#This Row],[Bifall]]/Tabell312[[#This Row],[Totalt]],0)</f>
        <v>0</v>
      </c>
    </row>
    <row r="120" spans="1:9" ht="15" customHeight="1">
      <c r="A120" s="27" t="s">
        <v>66</v>
      </c>
      <c r="B120" s="32">
        <v>2</v>
      </c>
      <c r="C120" s="32">
        <v>32</v>
      </c>
      <c r="D120" s="32">
        <v>0</v>
      </c>
      <c r="E120" s="32">
        <v>23</v>
      </c>
      <c r="F120" s="32">
        <v>0</v>
      </c>
      <c r="G120" s="32">
        <v>18</v>
      </c>
      <c r="H120" s="32">
        <v>75</v>
      </c>
      <c r="I120" s="33">
        <f>IFERROR(Tabell312[[#This Row],[Bifall]]/Tabell312[[#This Row],[Totalt]],0)</f>
        <v>2.6666666666666668E-2</v>
      </c>
    </row>
    <row r="121" spans="1:9" ht="15" customHeight="1">
      <c r="A121" s="27" t="s">
        <v>67</v>
      </c>
      <c r="B121" s="32">
        <v>306</v>
      </c>
      <c r="C121" s="32">
        <v>194</v>
      </c>
      <c r="D121" s="32">
        <v>0</v>
      </c>
      <c r="E121" s="32">
        <v>31</v>
      </c>
      <c r="F121" s="32">
        <v>1</v>
      </c>
      <c r="G121" s="32">
        <v>41</v>
      </c>
      <c r="H121" s="32">
        <v>573</v>
      </c>
      <c r="I121" s="33">
        <f>IFERROR(Tabell312[[#This Row],[Bifall]]/Tabell312[[#This Row],[Totalt]],0)</f>
        <v>0.53403141361256545</v>
      </c>
    </row>
    <row r="122" spans="1:9" ht="15" customHeight="1">
      <c r="A122" s="27" t="s">
        <v>68</v>
      </c>
      <c r="B122" s="32">
        <v>2</v>
      </c>
      <c r="C122" s="32">
        <v>16</v>
      </c>
      <c r="D122" s="32">
        <v>0</v>
      </c>
      <c r="E122" s="32">
        <v>7</v>
      </c>
      <c r="F122" s="32">
        <v>0</v>
      </c>
      <c r="G122" s="32">
        <v>31</v>
      </c>
      <c r="H122" s="32">
        <v>56</v>
      </c>
      <c r="I122" s="33">
        <f>IFERROR(Tabell312[[#This Row],[Bifall]]/Tabell312[[#This Row],[Totalt]],0)</f>
        <v>3.5714285714285712E-2</v>
      </c>
    </row>
    <row r="123" spans="1:9" ht="15" customHeight="1">
      <c r="A123" s="27" t="s">
        <v>69</v>
      </c>
      <c r="B123" s="32">
        <v>0</v>
      </c>
      <c r="C123" s="32">
        <v>2</v>
      </c>
      <c r="D123" s="32">
        <v>0</v>
      </c>
      <c r="E123" s="32">
        <v>0</v>
      </c>
      <c r="F123" s="32">
        <v>0</v>
      </c>
      <c r="G123" s="32">
        <v>2</v>
      </c>
      <c r="H123" s="32">
        <v>4</v>
      </c>
      <c r="I123" s="33">
        <f>IFERROR(Tabell312[[#This Row],[Bifall]]/Tabell312[[#This Row],[Totalt]],0)</f>
        <v>0</v>
      </c>
    </row>
    <row r="124" spans="1:9" ht="15" customHeight="1">
      <c r="A124" s="27" t="s">
        <v>70</v>
      </c>
      <c r="B124" s="32">
        <v>27</v>
      </c>
      <c r="C124" s="32">
        <v>16</v>
      </c>
      <c r="D124" s="32">
        <v>0</v>
      </c>
      <c r="E124" s="32">
        <v>2</v>
      </c>
      <c r="F124" s="32">
        <v>0</v>
      </c>
      <c r="G124" s="32">
        <v>4</v>
      </c>
      <c r="H124" s="32">
        <v>49</v>
      </c>
      <c r="I124" s="33">
        <f>IFERROR(Tabell312[[#This Row],[Bifall]]/Tabell312[[#This Row],[Totalt]],0)</f>
        <v>0.55102040816326525</v>
      </c>
    </row>
    <row r="125" spans="1:9" ht="15" customHeight="1">
      <c r="A125" s="27" t="s">
        <v>71</v>
      </c>
      <c r="B125" s="32">
        <v>118</v>
      </c>
      <c r="C125" s="32">
        <v>46</v>
      </c>
      <c r="D125" s="32">
        <v>0</v>
      </c>
      <c r="E125" s="32">
        <v>11</v>
      </c>
      <c r="F125" s="32">
        <v>4</v>
      </c>
      <c r="G125" s="32">
        <v>1001</v>
      </c>
      <c r="H125" s="32">
        <v>1180</v>
      </c>
      <c r="I125" s="33">
        <f>IFERROR(Tabell312[[#This Row],[Bifall]]/Tabell312[[#This Row],[Totalt]],0)</f>
        <v>0.1</v>
      </c>
    </row>
    <row r="126" spans="1:9" ht="15" customHeight="1">
      <c r="A126" s="27" t="s">
        <v>72</v>
      </c>
      <c r="B126" s="32">
        <v>3</v>
      </c>
      <c r="C126" s="32">
        <v>0</v>
      </c>
      <c r="D126" s="32">
        <v>0</v>
      </c>
      <c r="E126" s="32">
        <v>5</v>
      </c>
      <c r="F126" s="32">
        <v>0</v>
      </c>
      <c r="G126" s="32">
        <v>7</v>
      </c>
      <c r="H126" s="32">
        <v>15</v>
      </c>
      <c r="I126" s="33">
        <f>IFERROR(Tabell312[[#This Row],[Bifall]]/Tabell312[[#This Row],[Totalt]],0)</f>
        <v>0.2</v>
      </c>
    </row>
    <row r="127" spans="1:9" ht="15" customHeight="1">
      <c r="A127" s="27" t="s">
        <v>73</v>
      </c>
      <c r="B127" s="32">
        <v>0</v>
      </c>
      <c r="C127" s="32">
        <v>1</v>
      </c>
      <c r="D127" s="32">
        <v>0</v>
      </c>
      <c r="E127" s="32">
        <v>0</v>
      </c>
      <c r="F127" s="32">
        <v>0</v>
      </c>
      <c r="G127" s="32">
        <v>0</v>
      </c>
      <c r="H127" s="32">
        <v>1</v>
      </c>
      <c r="I127" s="33">
        <f>IFERROR(Tabell312[[#This Row],[Bifall]]/Tabell312[[#This Row],[Totalt]],0)</f>
        <v>0</v>
      </c>
    </row>
    <row r="128" spans="1:9" ht="15" customHeight="1">
      <c r="A128" s="27" t="s">
        <v>176</v>
      </c>
      <c r="B128" s="32">
        <v>0</v>
      </c>
      <c r="C128" s="32">
        <v>0</v>
      </c>
      <c r="D128" s="32">
        <v>0</v>
      </c>
      <c r="E128" s="32">
        <v>0</v>
      </c>
      <c r="F128" s="32">
        <v>0</v>
      </c>
      <c r="G128" s="32">
        <v>1</v>
      </c>
      <c r="H128" s="32">
        <v>1</v>
      </c>
      <c r="I128" s="33">
        <f>IFERROR(Tabell312[[#This Row],[Bifall]]/Tabell312[[#This Row],[Totalt]],0)</f>
        <v>0</v>
      </c>
    </row>
    <row r="129" spans="1:9" ht="15" customHeight="1">
      <c r="A129" s="27" t="s">
        <v>74</v>
      </c>
      <c r="B129" s="32">
        <v>0</v>
      </c>
      <c r="C129" s="32">
        <v>8</v>
      </c>
      <c r="D129" s="32">
        <v>0</v>
      </c>
      <c r="E129" s="32">
        <v>0</v>
      </c>
      <c r="F129" s="32">
        <v>3</v>
      </c>
      <c r="G129" s="32">
        <v>5</v>
      </c>
      <c r="H129" s="32">
        <v>16</v>
      </c>
      <c r="I129" s="33">
        <f>IFERROR(Tabell312[[#This Row],[Bifall]]/Tabell312[[#This Row],[Totalt]],0)</f>
        <v>0</v>
      </c>
    </row>
    <row r="130" spans="1:9" ht="15" customHeight="1">
      <c r="A130" s="27" t="s">
        <v>75</v>
      </c>
      <c r="B130" s="32">
        <v>24</v>
      </c>
      <c r="C130" s="32">
        <v>345</v>
      </c>
      <c r="D130" s="32">
        <v>0</v>
      </c>
      <c r="E130" s="32">
        <v>81</v>
      </c>
      <c r="F130" s="32">
        <v>3</v>
      </c>
      <c r="G130" s="32">
        <v>60</v>
      </c>
      <c r="H130" s="32">
        <v>513</v>
      </c>
      <c r="I130" s="33">
        <f>IFERROR(Tabell312[[#This Row],[Bifall]]/Tabell312[[#This Row],[Totalt]],0)</f>
        <v>4.6783625730994149E-2</v>
      </c>
    </row>
    <row r="131" spans="1:9" ht="15" customHeight="1">
      <c r="A131" s="27" t="s">
        <v>76</v>
      </c>
      <c r="B131" s="32">
        <v>1</v>
      </c>
      <c r="C131" s="32">
        <v>56</v>
      </c>
      <c r="D131" s="32">
        <v>0</v>
      </c>
      <c r="E131" s="32">
        <v>0</v>
      </c>
      <c r="F131" s="32">
        <v>0</v>
      </c>
      <c r="G131" s="32">
        <v>6</v>
      </c>
      <c r="H131" s="32">
        <v>63</v>
      </c>
      <c r="I131" s="33">
        <f>IFERROR(Tabell312[[#This Row],[Bifall]]/Tabell312[[#This Row],[Totalt]],0)</f>
        <v>1.5873015873015872E-2</v>
      </c>
    </row>
    <row r="132" spans="1:9" ht="15" customHeight="1">
      <c r="A132" s="27" t="s">
        <v>77</v>
      </c>
      <c r="B132" s="32">
        <v>4</v>
      </c>
      <c r="C132" s="32">
        <v>19</v>
      </c>
      <c r="D132" s="32">
        <v>0</v>
      </c>
      <c r="E132" s="32">
        <v>7</v>
      </c>
      <c r="F132" s="32">
        <v>0</v>
      </c>
      <c r="G132" s="32">
        <v>7</v>
      </c>
      <c r="H132" s="32">
        <v>37</v>
      </c>
      <c r="I132" s="33">
        <f>IFERROR(Tabell312[[#This Row],[Bifall]]/Tabell312[[#This Row],[Totalt]],0)</f>
        <v>0.10810810810810811</v>
      </c>
    </row>
    <row r="133" spans="1:9" ht="15" customHeight="1">
      <c r="A133" s="27" t="s">
        <v>78</v>
      </c>
      <c r="B133" s="32">
        <v>0</v>
      </c>
      <c r="C133" s="32">
        <v>1</v>
      </c>
      <c r="D133" s="32">
        <v>0</v>
      </c>
      <c r="E133" s="32">
        <v>0</v>
      </c>
      <c r="F133" s="32">
        <v>0</v>
      </c>
      <c r="G133" s="32">
        <v>4</v>
      </c>
      <c r="H133" s="32">
        <v>5</v>
      </c>
      <c r="I133" s="33">
        <f>IFERROR(Tabell312[[#This Row],[Bifall]]/Tabell312[[#This Row],[Totalt]],0)</f>
        <v>0</v>
      </c>
    </row>
    <row r="134" spans="1:9" ht="15" customHeight="1">
      <c r="A134" s="27" t="s">
        <v>147</v>
      </c>
      <c r="B134" s="32">
        <v>0</v>
      </c>
      <c r="C134" s="32">
        <v>2</v>
      </c>
      <c r="D134" s="32">
        <v>0</v>
      </c>
      <c r="E134" s="32">
        <v>0</v>
      </c>
      <c r="F134" s="32">
        <v>0</v>
      </c>
      <c r="G134" s="32">
        <v>1</v>
      </c>
      <c r="H134" s="32">
        <v>3</v>
      </c>
      <c r="I134" s="33">
        <f>IFERROR(Tabell312[[#This Row],[Bifall]]/Tabell312[[#This Row],[Totalt]],0)</f>
        <v>0</v>
      </c>
    </row>
    <row r="135" spans="1:9" ht="15" customHeight="1">
      <c r="A135" s="27" t="s">
        <v>0</v>
      </c>
      <c r="B135" s="32">
        <v>3742</v>
      </c>
      <c r="C135" s="32">
        <v>5874</v>
      </c>
      <c r="D135" s="32">
        <v>266</v>
      </c>
      <c r="E135" s="32">
        <v>1143</v>
      </c>
      <c r="F135" s="32">
        <v>393</v>
      </c>
      <c r="G135" s="32">
        <v>2827</v>
      </c>
      <c r="H135" s="32">
        <v>14245</v>
      </c>
      <c r="I135" s="33">
        <f>IFERROR(Tabell312[[#This Row],[Bifall]]/Tabell312[[#This Row],[Totalt]],0)</f>
        <v>0.2626886626886627</v>
      </c>
    </row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5" width="15.5703125" style="3" customWidth="1"/>
    <col min="6" max="6" width="18.7109375" style="3" customWidth="1"/>
    <col min="7" max="16384" width="11.42578125" style="2"/>
  </cols>
  <sheetData>
    <row r="1" spans="1:6" ht="15" customHeight="1">
      <c r="A1" s="1" t="s">
        <v>153</v>
      </c>
    </row>
    <row r="2" spans="1:6" ht="15" customHeight="1">
      <c r="A2" s="1"/>
    </row>
    <row r="3" spans="1:6" ht="15" customHeight="1">
      <c r="A3" s="28" t="s">
        <v>81</v>
      </c>
      <c r="B3" s="29" t="s">
        <v>82</v>
      </c>
      <c r="C3" s="29" t="s">
        <v>83</v>
      </c>
      <c r="D3" s="29" t="s">
        <v>79</v>
      </c>
      <c r="E3" s="29" t="s">
        <v>0</v>
      </c>
      <c r="F3" s="29" t="s">
        <v>87</v>
      </c>
    </row>
    <row r="4" spans="1:6" ht="15" customHeight="1">
      <c r="A4" s="4" t="s">
        <v>1</v>
      </c>
      <c r="B4" s="5">
        <v>4493</v>
      </c>
      <c r="C4" s="5">
        <v>373</v>
      </c>
      <c r="D4" s="5">
        <v>190</v>
      </c>
      <c r="E4" s="5">
        <v>5056</v>
      </c>
      <c r="F4" s="6">
        <f>Tabell3123[[#This Row],[Bifall]]/Tabell3123[[#This Row],[Totalt]]</f>
        <v>0.88864715189873422</v>
      </c>
    </row>
    <row r="5" spans="1:6" ht="15" customHeight="1">
      <c r="A5" s="4" t="s">
        <v>2</v>
      </c>
      <c r="B5" s="5">
        <v>13</v>
      </c>
      <c r="C5" s="5">
        <v>0</v>
      </c>
      <c r="D5" s="5">
        <v>1</v>
      </c>
      <c r="E5" s="5">
        <v>14</v>
      </c>
      <c r="F5" s="6">
        <f>Tabell3123[[#This Row],[Bifall]]/Tabell3123[[#This Row],[Totalt]]</f>
        <v>0.9285714285714286</v>
      </c>
    </row>
    <row r="6" spans="1:6" ht="15" customHeight="1">
      <c r="A6" s="4" t="s">
        <v>3</v>
      </c>
      <c r="B6" s="5">
        <v>3</v>
      </c>
      <c r="C6" s="5">
        <v>0</v>
      </c>
      <c r="D6" s="5">
        <v>0</v>
      </c>
      <c r="E6" s="5">
        <v>3</v>
      </c>
      <c r="F6" s="6">
        <f>Tabell3123[[#This Row],[Bifall]]/Tabell3123[[#This Row],[Totalt]]</f>
        <v>1</v>
      </c>
    </row>
    <row r="7" spans="1:6" ht="15" customHeight="1">
      <c r="A7" s="4" t="s">
        <v>108</v>
      </c>
      <c r="B7" s="5">
        <v>1</v>
      </c>
      <c r="C7" s="5">
        <v>0</v>
      </c>
      <c r="D7" s="5">
        <v>0</v>
      </c>
      <c r="E7" s="5">
        <v>1</v>
      </c>
      <c r="F7" s="6">
        <f>Tabell3123[[#This Row],[Bifall]]/Tabell3123[[#This Row],[Totalt]]</f>
        <v>1</v>
      </c>
    </row>
    <row r="8" spans="1:6" ht="15" customHeight="1">
      <c r="A8" s="4" t="s">
        <v>5</v>
      </c>
      <c r="B8" s="5">
        <v>20</v>
      </c>
      <c r="C8" s="5">
        <v>4</v>
      </c>
      <c r="D8" s="5">
        <v>5</v>
      </c>
      <c r="E8" s="5">
        <v>29</v>
      </c>
      <c r="F8" s="6">
        <f>Tabell3123[[#This Row],[Bifall]]/Tabell3123[[#This Row],[Totalt]]</f>
        <v>0.68965517241379315</v>
      </c>
    </row>
    <row r="9" spans="1:6" ht="15" customHeight="1">
      <c r="A9" s="4" t="s">
        <v>6</v>
      </c>
      <c r="B9" s="5">
        <v>71</v>
      </c>
      <c r="C9" s="5">
        <v>1</v>
      </c>
      <c r="D9" s="5">
        <v>0</v>
      </c>
      <c r="E9" s="5">
        <v>72</v>
      </c>
      <c r="F9" s="6">
        <f>Tabell3123[[#This Row],[Bifall]]/Tabell3123[[#This Row],[Totalt]]</f>
        <v>0.98611111111111116</v>
      </c>
    </row>
    <row r="10" spans="1:6" ht="15" customHeight="1">
      <c r="A10" s="4" t="s">
        <v>7</v>
      </c>
      <c r="B10" s="5">
        <v>29</v>
      </c>
      <c r="C10" s="5">
        <v>1</v>
      </c>
      <c r="D10" s="5">
        <v>6</v>
      </c>
      <c r="E10" s="5">
        <v>36</v>
      </c>
      <c r="F10" s="6">
        <f>Tabell3123[[#This Row],[Bifall]]/Tabell3123[[#This Row],[Totalt]]</f>
        <v>0.80555555555555558</v>
      </c>
    </row>
    <row r="11" spans="1:6" ht="15" customHeight="1">
      <c r="A11" s="4" t="s">
        <v>8</v>
      </c>
      <c r="B11" s="5">
        <v>8</v>
      </c>
      <c r="C11" s="5">
        <v>0</v>
      </c>
      <c r="D11" s="5">
        <v>0</v>
      </c>
      <c r="E11" s="5">
        <v>8</v>
      </c>
      <c r="F11" s="6">
        <f>Tabell3123[[#This Row],[Bifall]]/Tabell3123[[#This Row],[Totalt]]</f>
        <v>1</v>
      </c>
    </row>
    <row r="12" spans="1:6" ht="15" customHeight="1">
      <c r="A12" s="4" t="s">
        <v>9</v>
      </c>
      <c r="B12" s="5">
        <v>0</v>
      </c>
      <c r="C12" s="5">
        <v>0</v>
      </c>
      <c r="D12" s="5">
        <v>1</v>
      </c>
      <c r="E12" s="5">
        <v>1</v>
      </c>
      <c r="F12" s="6">
        <f>Tabell3123[[#This Row],[Bifall]]/Tabell3123[[#This Row],[Totalt]]</f>
        <v>0</v>
      </c>
    </row>
    <row r="13" spans="1:6" ht="15" customHeight="1">
      <c r="A13" s="4" t="s">
        <v>10</v>
      </c>
      <c r="B13" s="5">
        <v>3</v>
      </c>
      <c r="C13" s="5">
        <v>0</v>
      </c>
      <c r="D13" s="5">
        <v>0</v>
      </c>
      <c r="E13" s="5">
        <v>3</v>
      </c>
      <c r="F13" s="6">
        <f>Tabell3123[[#This Row],[Bifall]]/Tabell3123[[#This Row],[Totalt]]</f>
        <v>1</v>
      </c>
    </row>
    <row r="14" spans="1:6" ht="15" customHeight="1">
      <c r="A14" s="4" t="s">
        <v>177</v>
      </c>
      <c r="B14" s="5">
        <v>1</v>
      </c>
      <c r="C14" s="5">
        <v>0</v>
      </c>
      <c r="D14" s="5">
        <v>0</v>
      </c>
      <c r="E14" s="5">
        <v>1</v>
      </c>
      <c r="F14" s="6">
        <f>Tabell3123[[#This Row],[Bifall]]/Tabell3123[[#This Row],[Totalt]]</f>
        <v>1</v>
      </c>
    </row>
    <row r="15" spans="1:6" ht="15" customHeight="1">
      <c r="A15" s="4" t="s">
        <v>12</v>
      </c>
      <c r="B15" s="5">
        <v>52</v>
      </c>
      <c r="C15" s="5">
        <v>1</v>
      </c>
      <c r="D15" s="5">
        <v>0</v>
      </c>
      <c r="E15" s="5">
        <v>53</v>
      </c>
      <c r="F15" s="6">
        <f>Tabell3123[[#This Row],[Bifall]]/Tabell3123[[#This Row],[Totalt]]</f>
        <v>0.98113207547169812</v>
      </c>
    </row>
    <row r="16" spans="1:6" ht="15" customHeight="1">
      <c r="A16" s="4" t="s">
        <v>13</v>
      </c>
      <c r="B16" s="5">
        <v>2</v>
      </c>
      <c r="C16" s="5">
        <v>0</v>
      </c>
      <c r="D16" s="5">
        <v>0</v>
      </c>
      <c r="E16" s="5">
        <v>2</v>
      </c>
      <c r="F16" s="6">
        <f>Tabell3123[[#This Row],[Bifall]]/Tabell3123[[#This Row],[Totalt]]</f>
        <v>1</v>
      </c>
    </row>
    <row r="17" spans="1:6" ht="15" customHeight="1">
      <c r="A17" s="4" t="s">
        <v>14</v>
      </c>
      <c r="B17" s="5">
        <v>2</v>
      </c>
      <c r="C17" s="5">
        <v>0</v>
      </c>
      <c r="D17" s="5">
        <v>1</v>
      </c>
      <c r="E17" s="5">
        <v>3</v>
      </c>
      <c r="F17" s="6">
        <f>Tabell3123[[#This Row],[Bifall]]/Tabell3123[[#This Row],[Totalt]]</f>
        <v>0.66666666666666663</v>
      </c>
    </row>
    <row r="18" spans="1:6" ht="15" customHeight="1">
      <c r="A18" s="4" t="s">
        <v>15</v>
      </c>
      <c r="B18" s="5">
        <v>30</v>
      </c>
      <c r="C18" s="5">
        <v>0</v>
      </c>
      <c r="D18" s="5">
        <v>3</v>
      </c>
      <c r="E18" s="5">
        <v>33</v>
      </c>
      <c r="F18" s="6">
        <f>Tabell3123[[#This Row],[Bifall]]/Tabell3123[[#This Row],[Totalt]]</f>
        <v>0.90909090909090906</v>
      </c>
    </row>
    <row r="19" spans="1:6" ht="15" customHeight="1">
      <c r="A19" s="4" t="s">
        <v>16</v>
      </c>
      <c r="B19" s="5">
        <v>4</v>
      </c>
      <c r="C19" s="5">
        <v>0</v>
      </c>
      <c r="D19" s="5">
        <v>0</v>
      </c>
      <c r="E19" s="5">
        <v>4</v>
      </c>
      <c r="F19" s="6">
        <f>Tabell3123[[#This Row],[Bifall]]/Tabell3123[[#This Row],[Totalt]]</f>
        <v>1</v>
      </c>
    </row>
    <row r="20" spans="1:6" ht="15" customHeight="1">
      <c r="A20" s="4" t="s">
        <v>93</v>
      </c>
      <c r="B20" s="5">
        <v>1</v>
      </c>
      <c r="C20" s="5">
        <v>0</v>
      </c>
      <c r="D20" s="5">
        <v>0</v>
      </c>
      <c r="E20" s="5">
        <v>1</v>
      </c>
      <c r="F20" s="6">
        <f>Tabell3123[[#This Row],[Bifall]]/Tabell3123[[#This Row],[Totalt]]</f>
        <v>1</v>
      </c>
    </row>
    <row r="21" spans="1:6" ht="15" customHeight="1">
      <c r="A21" s="4" t="s">
        <v>17</v>
      </c>
      <c r="B21" s="5">
        <v>61</v>
      </c>
      <c r="C21" s="5">
        <v>0</v>
      </c>
      <c r="D21" s="5">
        <v>1</v>
      </c>
      <c r="E21" s="5">
        <v>62</v>
      </c>
      <c r="F21" s="6">
        <f>Tabell3123[[#This Row],[Bifall]]/Tabell3123[[#This Row],[Totalt]]</f>
        <v>0.9838709677419355</v>
      </c>
    </row>
    <row r="22" spans="1:6" ht="15" customHeight="1">
      <c r="A22" s="4" t="s">
        <v>18</v>
      </c>
      <c r="B22" s="5">
        <v>28</v>
      </c>
      <c r="C22" s="5">
        <v>2</v>
      </c>
      <c r="D22" s="5">
        <v>4</v>
      </c>
      <c r="E22" s="5">
        <v>34</v>
      </c>
      <c r="F22" s="6">
        <f>Tabell3123[[#This Row],[Bifall]]/Tabell3123[[#This Row],[Totalt]]</f>
        <v>0.82352941176470584</v>
      </c>
    </row>
    <row r="23" spans="1:6" ht="15" customHeight="1">
      <c r="A23" s="4" t="s">
        <v>19</v>
      </c>
      <c r="B23" s="5">
        <v>8</v>
      </c>
      <c r="C23" s="5">
        <v>0</v>
      </c>
      <c r="D23" s="5">
        <v>0</v>
      </c>
      <c r="E23" s="5">
        <v>8</v>
      </c>
      <c r="F23" s="6">
        <f>Tabell3123[[#This Row],[Bifall]]/Tabell3123[[#This Row],[Totalt]]</f>
        <v>1</v>
      </c>
    </row>
    <row r="24" spans="1:6" ht="15" customHeight="1">
      <c r="A24" s="4" t="s">
        <v>20</v>
      </c>
      <c r="B24" s="5">
        <v>1613</v>
      </c>
      <c r="C24" s="5">
        <v>23</v>
      </c>
      <c r="D24" s="5">
        <v>112</v>
      </c>
      <c r="E24" s="5">
        <v>1748</v>
      </c>
      <c r="F24" s="6">
        <f>Tabell3123[[#This Row],[Bifall]]/Tabell3123[[#This Row],[Totalt]]</f>
        <v>0.92276887871853552</v>
      </c>
    </row>
    <row r="25" spans="1:6" ht="15" customHeight="1">
      <c r="A25" s="4" t="s">
        <v>21</v>
      </c>
      <c r="B25" s="5">
        <v>300</v>
      </c>
      <c r="C25" s="5">
        <v>33</v>
      </c>
      <c r="D25" s="5">
        <v>19</v>
      </c>
      <c r="E25" s="5">
        <v>352</v>
      </c>
      <c r="F25" s="6">
        <f>Tabell3123[[#This Row],[Bifall]]/Tabell3123[[#This Row],[Totalt]]</f>
        <v>0.85227272727272729</v>
      </c>
    </row>
    <row r="26" spans="1:6" ht="15" customHeight="1">
      <c r="A26" s="4" t="s">
        <v>94</v>
      </c>
      <c r="B26" s="5">
        <v>1</v>
      </c>
      <c r="C26" s="5">
        <v>1</v>
      </c>
      <c r="D26" s="5">
        <v>0</v>
      </c>
      <c r="E26" s="5">
        <v>2</v>
      </c>
      <c r="F26" s="6">
        <f>Tabell3123[[#This Row],[Bifall]]/Tabell3123[[#This Row],[Totalt]]</f>
        <v>0.5</v>
      </c>
    </row>
    <row r="27" spans="1:6" ht="15" customHeight="1">
      <c r="A27" s="4" t="s">
        <v>137</v>
      </c>
      <c r="B27" s="5">
        <v>0</v>
      </c>
      <c r="C27" s="5">
        <v>0</v>
      </c>
      <c r="D27" s="5">
        <v>1</v>
      </c>
      <c r="E27" s="5">
        <v>1</v>
      </c>
      <c r="F27" s="6">
        <f>Tabell3123[[#This Row],[Bifall]]/Tabell3123[[#This Row],[Totalt]]</f>
        <v>0</v>
      </c>
    </row>
    <row r="28" spans="1:6" ht="15" customHeight="1">
      <c r="A28" s="4" t="s">
        <v>138</v>
      </c>
      <c r="B28" s="5">
        <v>1</v>
      </c>
      <c r="C28" s="5">
        <v>0</v>
      </c>
      <c r="D28" s="5">
        <v>0</v>
      </c>
      <c r="E28" s="5">
        <v>1</v>
      </c>
      <c r="F28" s="6">
        <f>Tabell3123[[#This Row],[Bifall]]/Tabell3123[[#This Row],[Totalt]]</f>
        <v>1</v>
      </c>
    </row>
    <row r="29" spans="1:6" ht="15" customHeight="1">
      <c r="A29" s="4" t="s">
        <v>22</v>
      </c>
      <c r="B29" s="5">
        <v>14</v>
      </c>
      <c r="C29" s="5">
        <v>1</v>
      </c>
      <c r="D29" s="5">
        <v>0</v>
      </c>
      <c r="E29" s="5">
        <v>15</v>
      </c>
      <c r="F29" s="6">
        <f>Tabell3123[[#This Row],[Bifall]]/Tabell3123[[#This Row],[Totalt]]</f>
        <v>0.93333333333333335</v>
      </c>
    </row>
    <row r="30" spans="1:6" ht="15" customHeight="1">
      <c r="A30" s="4" t="s">
        <v>23</v>
      </c>
      <c r="B30" s="5">
        <v>3</v>
      </c>
      <c r="C30" s="5">
        <v>0</v>
      </c>
      <c r="D30" s="5">
        <v>0</v>
      </c>
      <c r="E30" s="5">
        <v>3</v>
      </c>
      <c r="F30" s="6">
        <f>Tabell3123[[#This Row],[Bifall]]/Tabell3123[[#This Row],[Totalt]]</f>
        <v>1</v>
      </c>
    </row>
    <row r="31" spans="1:6" ht="15" customHeight="1">
      <c r="A31" s="4" t="s">
        <v>127</v>
      </c>
      <c r="B31" s="5">
        <v>0</v>
      </c>
      <c r="C31" s="5">
        <v>1</v>
      </c>
      <c r="D31" s="5">
        <v>0</v>
      </c>
      <c r="E31" s="5">
        <v>1</v>
      </c>
      <c r="F31" s="6">
        <f>Tabell3123[[#This Row],[Bifall]]/Tabell3123[[#This Row],[Totalt]]</f>
        <v>0</v>
      </c>
    </row>
    <row r="32" spans="1:6" ht="15" customHeight="1">
      <c r="A32" s="4" t="s">
        <v>139</v>
      </c>
      <c r="B32" s="5">
        <v>2</v>
      </c>
      <c r="C32" s="5">
        <v>0</v>
      </c>
      <c r="D32" s="5">
        <v>0</v>
      </c>
      <c r="E32" s="5">
        <v>2</v>
      </c>
      <c r="F32" s="6">
        <f>Tabell3123[[#This Row],[Bifall]]/Tabell3123[[#This Row],[Totalt]]</f>
        <v>1</v>
      </c>
    </row>
    <row r="33" spans="1:6" ht="15" customHeight="1">
      <c r="A33" s="4" t="s">
        <v>25</v>
      </c>
      <c r="B33" s="5">
        <v>4</v>
      </c>
      <c r="C33" s="5">
        <v>0</v>
      </c>
      <c r="D33" s="5">
        <v>0</v>
      </c>
      <c r="E33" s="5">
        <v>4</v>
      </c>
      <c r="F33" s="6">
        <f>Tabell3123[[#This Row],[Bifall]]/Tabell3123[[#This Row],[Totalt]]</f>
        <v>1</v>
      </c>
    </row>
    <row r="34" spans="1:6" ht="15" customHeight="1">
      <c r="A34" s="4" t="s">
        <v>26</v>
      </c>
      <c r="B34" s="5">
        <v>2</v>
      </c>
      <c r="C34" s="5">
        <v>0</v>
      </c>
      <c r="D34" s="5">
        <v>0</v>
      </c>
      <c r="E34" s="5">
        <v>2</v>
      </c>
      <c r="F34" s="6">
        <f>Tabell3123[[#This Row],[Bifall]]/Tabell3123[[#This Row],[Totalt]]</f>
        <v>1</v>
      </c>
    </row>
    <row r="35" spans="1:6" ht="15" customHeight="1">
      <c r="A35" s="4" t="s">
        <v>27</v>
      </c>
      <c r="B35" s="5">
        <v>8</v>
      </c>
      <c r="C35" s="5">
        <v>0</v>
      </c>
      <c r="D35" s="5">
        <v>1</v>
      </c>
      <c r="E35" s="5">
        <v>9</v>
      </c>
      <c r="F35" s="6">
        <f>Tabell3123[[#This Row],[Bifall]]/Tabell3123[[#This Row],[Totalt]]</f>
        <v>0.88888888888888884</v>
      </c>
    </row>
    <row r="36" spans="1:6" ht="15" customHeight="1">
      <c r="A36" s="4" t="s">
        <v>96</v>
      </c>
      <c r="B36" s="5">
        <v>7</v>
      </c>
      <c r="C36" s="5">
        <v>2</v>
      </c>
      <c r="D36" s="5">
        <v>0</v>
      </c>
      <c r="E36" s="5">
        <v>9</v>
      </c>
      <c r="F36" s="6">
        <f>Tabell3123[[#This Row],[Bifall]]/Tabell3123[[#This Row],[Totalt]]</f>
        <v>0.77777777777777779</v>
      </c>
    </row>
    <row r="37" spans="1:6" ht="15" customHeight="1">
      <c r="A37" s="4" t="s">
        <v>28</v>
      </c>
      <c r="B37" s="5">
        <v>1339</v>
      </c>
      <c r="C37" s="5">
        <v>37</v>
      </c>
      <c r="D37" s="5">
        <v>45</v>
      </c>
      <c r="E37" s="5">
        <v>1421</v>
      </c>
      <c r="F37" s="6">
        <f>Tabell3123[[#This Row],[Bifall]]/Tabell3123[[#This Row],[Totalt]]</f>
        <v>0.94229415904292757</v>
      </c>
    </row>
    <row r="38" spans="1:6" ht="15" customHeight="1">
      <c r="A38" s="4" t="s">
        <v>29</v>
      </c>
      <c r="B38" s="5">
        <v>696</v>
      </c>
      <c r="C38" s="5">
        <v>7</v>
      </c>
      <c r="D38" s="5">
        <v>14</v>
      </c>
      <c r="E38" s="5">
        <v>717</v>
      </c>
      <c r="F38" s="6">
        <f>Tabell3123[[#This Row],[Bifall]]/Tabell3123[[#This Row],[Totalt]]</f>
        <v>0.97071129707112969</v>
      </c>
    </row>
    <row r="39" spans="1:6" ht="15" customHeight="1">
      <c r="A39" s="4" t="s">
        <v>30</v>
      </c>
      <c r="B39" s="5">
        <v>534</v>
      </c>
      <c r="C39" s="5">
        <v>6</v>
      </c>
      <c r="D39" s="5">
        <v>7</v>
      </c>
      <c r="E39" s="5">
        <v>547</v>
      </c>
      <c r="F39" s="6">
        <f>Tabell3123[[#This Row],[Bifall]]/Tabell3123[[#This Row],[Totalt]]</f>
        <v>0.97623400365630708</v>
      </c>
    </row>
    <row r="40" spans="1:6" ht="15" customHeight="1">
      <c r="A40" s="11" t="s">
        <v>31</v>
      </c>
      <c r="B40" s="16">
        <v>47</v>
      </c>
      <c r="C40" s="16">
        <v>0</v>
      </c>
      <c r="D40" s="16">
        <v>1</v>
      </c>
      <c r="E40" s="16">
        <v>48</v>
      </c>
      <c r="F40" s="15">
        <f>Tabell3123[[#This Row],[Bifall]]/Tabell3123[[#This Row],[Totalt]]</f>
        <v>0.97916666666666663</v>
      </c>
    </row>
    <row r="41" spans="1:6" ht="15" customHeight="1">
      <c r="A41" s="11" t="s">
        <v>32</v>
      </c>
      <c r="B41" s="16">
        <v>32</v>
      </c>
      <c r="C41" s="16">
        <v>1</v>
      </c>
      <c r="D41" s="16">
        <v>0</v>
      </c>
      <c r="E41" s="16">
        <v>33</v>
      </c>
      <c r="F41" s="15">
        <f>Tabell3123[[#This Row],[Bifall]]/Tabell3123[[#This Row],[Totalt]]</f>
        <v>0.96969696969696972</v>
      </c>
    </row>
    <row r="42" spans="1:6" ht="15" customHeight="1">
      <c r="A42" s="11" t="s">
        <v>33</v>
      </c>
      <c r="B42" s="16">
        <v>8</v>
      </c>
      <c r="C42" s="16">
        <v>0</v>
      </c>
      <c r="D42" s="16">
        <v>0</v>
      </c>
      <c r="E42" s="16">
        <v>8</v>
      </c>
      <c r="F42" s="15">
        <f>Tabell3123[[#This Row],[Bifall]]/Tabell3123[[#This Row],[Totalt]]</f>
        <v>1</v>
      </c>
    </row>
    <row r="43" spans="1:6" ht="15" customHeight="1">
      <c r="A43" s="11" t="s">
        <v>99</v>
      </c>
      <c r="B43" s="16">
        <v>5</v>
      </c>
      <c r="C43" s="16">
        <v>0</v>
      </c>
      <c r="D43" s="16">
        <v>2</v>
      </c>
      <c r="E43" s="16">
        <v>7</v>
      </c>
      <c r="F43" s="15">
        <f>Tabell3123[[#This Row],[Bifall]]/Tabell3123[[#This Row],[Totalt]]</f>
        <v>0.7142857142857143</v>
      </c>
    </row>
    <row r="44" spans="1:6" ht="15" customHeight="1">
      <c r="A44" s="11" t="s">
        <v>34</v>
      </c>
      <c r="B44" s="16">
        <v>15</v>
      </c>
      <c r="C44" s="16">
        <v>0</v>
      </c>
      <c r="D44" s="16">
        <v>2</v>
      </c>
      <c r="E44" s="16">
        <v>17</v>
      </c>
      <c r="F44" s="15">
        <f>Tabell3123[[#This Row],[Bifall]]/Tabell3123[[#This Row],[Totalt]]</f>
        <v>0.88235294117647056</v>
      </c>
    </row>
    <row r="45" spans="1:6" ht="15" customHeight="1">
      <c r="A45" s="11" t="s">
        <v>35</v>
      </c>
      <c r="B45" s="16">
        <v>10</v>
      </c>
      <c r="C45" s="16">
        <v>0</v>
      </c>
      <c r="D45" s="16">
        <v>0</v>
      </c>
      <c r="E45" s="16">
        <v>10</v>
      </c>
      <c r="F45" s="15">
        <f>Tabell3123[[#This Row],[Bifall]]/Tabell3123[[#This Row],[Totalt]]</f>
        <v>1</v>
      </c>
    </row>
    <row r="46" spans="1:6" ht="15" customHeight="1">
      <c r="A46" s="11" t="s">
        <v>36</v>
      </c>
      <c r="B46" s="16">
        <v>24</v>
      </c>
      <c r="C46" s="16">
        <v>0</v>
      </c>
      <c r="D46" s="16">
        <v>0</v>
      </c>
      <c r="E46" s="16">
        <v>24</v>
      </c>
      <c r="F46" s="15">
        <f>Tabell3123[[#This Row],[Bifall]]/Tabell3123[[#This Row],[Totalt]]</f>
        <v>1</v>
      </c>
    </row>
    <row r="47" spans="1:6" ht="15" customHeight="1">
      <c r="A47" s="11" t="s">
        <v>117</v>
      </c>
      <c r="B47" s="16">
        <v>1</v>
      </c>
      <c r="C47" s="16">
        <v>0</v>
      </c>
      <c r="D47" s="16">
        <v>0</v>
      </c>
      <c r="E47" s="16">
        <v>1</v>
      </c>
      <c r="F47" s="15">
        <f>Tabell3123[[#This Row],[Bifall]]/Tabell3123[[#This Row],[Totalt]]</f>
        <v>1</v>
      </c>
    </row>
    <row r="48" spans="1:6" ht="15" customHeight="1">
      <c r="A48" s="11" t="s">
        <v>166</v>
      </c>
      <c r="B48" s="16">
        <v>1</v>
      </c>
      <c r="C48" s="16">
        <v>0</v>
      </c>
      <c r="D48" s="16">
        <v>0</v>
      </c>
      <c r="E48" s="16">
        <v>1</v>
      </c>
      <c r="F48" s="15">
        <f>Tabell3123[[#This Row],[Bifall]]/Tabell3123[[#This Row],[Totalt]]</f>
        <v>1</v>
      </c>
    </row>
    <row r="49" spans="1:6" ht="15" customHeight="1">
      <c r="A49" s="11" t="s">
        <v>37</v>
      </c>
      <c r="B49" s="16">
        <v>70</v>
      </c>
      <c r="C49" s="16">
        <v>4</v>
      </c>
      <c r="D49" s="16">
        <v>3</v>
      </c>
      <c r="E49" s="16">
        <v>77</v>
      </c>
      <c r="F49" s="15">
        <f>Tabell3123[[#This Row],[Bifall]]/Tabell3123[[#This Row],[Totalt]]</f>
        <v>0.90909090909090906</v>
      </c>
    </row>
    <row r="50" spans="1:6" ht="15" customHeight="1">
      <c r="A50" s="11" t="s">
        <v>103</v>
      </c>
      <c r="B50" s="16">
        <v>2</v>
      </c>
      <c r="C50" s="16">
        <v>0</v>
      </c>
      <c r="D50" s="16">
        <v>0</v>
      </c>
      <c r="E50" s="16">
        <v>2</v>
      </c>
      <c r="F50" s="15">
        <f>Tabell3123[[#This Row],[Bifall]]/Tabell3123[[#This Row],[Totalt]]</f>
        <v>1</v>
      </c>
    </row>
    <row r="51" spans="1:6" ht="15" customHeight="1">
      <c r="A51" s="11" t="s">
        <v>38</v>
      </c>
      <c r="B51" s="16">
        <v>27</v>
      </c>
      <c r="C51" s="16">
        <v>0</v>
      </c>
      <c r="D51" s="16">
        <v>1</v>
      </c>
      <c r="E51" s="16">
        <v>28</v>
      </c>
      <c r="F51" s="15">
        <f>Tabell3123[[#This Row],[Bifall]]/Tabell3123[[#This Row],[Totalt]]</f>
        <v>0.9642857142857143</v>
      </c>
    </row>
    <row r="52" spans="1:6" ht="15" customHeight="1">
      <c r="A52" s="11" t="s">
        <v>120</v>
      </c>
      <c r="B52" s="16">
        <v>2</v>
      </c>
      <c r="C52" s="16">
        <v>0</v>
      </c>
      <c r="D52" s="16">
        <v>0</v>
      </c>
      <c r="E52" s="16">
        <v>2</v>
      </c>
      <c r="F52" s="15">
        <f>Tabell3123[[#This Row],[Bifall]]/Tabell3123[[#This Row],[Totalt]]</f>
        <v>1</v>
      </c>
    </row>
    <row r="53" spans="1:6" ht="15" customHeight="1">
      <c r="A53" s="11" t="s">
        <v>39</v>
      </c>
      <c r="B53" s="16">
        <v>1</v>
      </c>
      <c r="C53" s="16">
        <v>0</v>
      </c>
      <c r="D53" s="16">
        <v>0</v>
      </c>
      <c r="E53" s="16">
        <v>1</v>
      </c>
      <c r="F53" s="15">
        <f>Tabell3123[[#This Row],[Bifall]]/Tabell3123[[#This Row],[Totalt]]</f>
        <v>1</v>
      </c>
    </row>
    <row r="54" spans="1:6" ht="15" customHeight="1">
      <c r="A54" s="11" t="s">
        <v>40</v>
      </c>
      <c r="B54" s="16">
        <v>18</v>
      </c>
      <c r="C54" s="16">
        <v>3</v>
      </c>
      <c r="D54" s="16">
        <v>2</v>
      </c>
      <c r="E54" s="16">
        <v>23</v>
      </c>
      <c r="F54" s="15">
        <f>Tabell3123[[#This Row],[Bifall]]/Tabell3123[[#This Row],[Totalt]]</f>
        <v>0.78260869565217395</v>
      </c>
    </row>
    <row r="55" spans="1:6" ht="15" customHeight="1">
      <c r="A55" s="11" t="s">
        <v>162</v>
      </c>
      <c r="B55" s="16">
        <v>1</v>
      </c>
      <c r="C55" s="16">
        <v>0</v>
      </c>
      <c r="D55" s="16">
        <v>0</v>
      </c>
      <c r="E55" s="16">
        <v>1</v>
      </c>
      <c r="F55" s="15">
        <f>Tabell3123[[#This Row],[Bifall]]/Tabell3123[[#This Row],[Totalt]]</f>
        <v>1</v>
      </c>
    </row>
    <row r="56" spans="1:6" ht="15" customHeight="1">
      <c r="A56" s="11" t="s">
        <v>41</v>
      </c>
      <c r="B56" s="16">
        <v>25</v>
      </c>
      <c r="C56" s="16">
        <v>1</v>
      </c>
      <c r="D56" s="16">
        <v>3</v>
      </c>
      <c r="E56" s="16">
        <v>29</v>
      </c>
      <c r="F56" s="15">
        <f>Tabell3123[[#This Row],[Bifall]]/Tabell3123[[#This Row],[Totalt]]</f>
        <v>0.86206896551724133</v>
      </c>
    </row>
    <row r="57" spans="1:6" ht="15" customHeight="1">
      <c r="A57" s="2" t="s">
        <v>135</v>
      </c>
      <c r="B57" s="23">
        <v>6</v>
      </c>
      <c r="C57" s="23">
        <v>0</v>
      </c>
      <c r="D57" s="23">
        <v>1</v>
      </c>
      <c r="E57" s="23">
        <v>7</v>
      </c>
      <c r="F57" s="17">
        <f>Tabell3123[[#This Row],[Bifall]]/Tabell3123[[#This Row],[Totalt]]</f>
        <v>0.8571428571428571</v>
      </c>
    </row>
    <row r="58" spans="1:6" ht="15" customHeight="1">
      <c r="A58" s="2" t="s">
        <v>101</v>
      </c>
      <c r="B58" s="23">
        <v>1</v>
      </c>
      <c r="C58" s="23">
        <v>0</v>
      </c>
      <c r="D58" s="23">
        <v>0</v>
      </c>
      <c r="E58" s="23">
        <v>1</v>
      </c>
      <c r="F58" s="17">
        <f>Tabell3123[[#This Row],[Bifall]]/Tabell3123[[#This Row],[Totalt]]</f>
        <v>1</v>
      </c>
    </row>
    <row r="59" spans="1:6" ht="15" customHeight="1">
      <c r="A59" s="2" t="s">
        <v>43</v>
      </c>
      <c r="B59" s="23">
        <v>28</v>
      </c>
      <c r="C59" s="23">
        <v>0</v>
      </c>
      <c r="D59" s="23">
        <v>3</v>
      </c>
      <c r="E59" s="23">
        <v>31</v>
      </c>
      <c r="F59" s="17">
        <f>Tabell3123[[#This Row],[Bifall]]/Tabell3123[[#This Row],[Totalt]]</f>
        <v>0.90322580645161288</v>
      </c>
    </row>
    <row r="60" spans="1:6" ht="15" customHeight="1">
      <c r="A60" s="2" t="s">
        <v>44</v>
      </c>
      <c r="B60" s="23">
        <v>85</v>
      </c>
      <c r="C60" s="23">
        <v>1</v>
      </c>
      <c r="D60" s="23">
        <v>1</v>
      </c>
      <c r="E60" s="23">
        <v>87</v>
      </c>
      <c r="F60" s="17">
        <f>Tabell3123[[#This Row],[Bifall]]/Tabell3123[[#This Row],[Totalt]]</f>
        <v>0.97701149425287359</v>
      </c>
    </row>
    <row r="61" spans="1:6" ht="15" customHeight="1">
      <c r="A61" s="2" t="s">
        <v>45</v>
      </c>
      <c r="B61" s="23">
        <v>2</v>
      </c>
      <c r="C61" s="23">
        <v>0</v>
      </c>
      <c r="D61" s="23">
        <v>0</v>
      </c>
      <c r="E61" s="23">
        <v>2</v>
      </c>
      <c r="F61" s="17">
        <f>Tabell3123[[#This Row],[Bifall]]/Tabell3123[[#This Row],[Totalt]]</f>
        <v>1</v>
      </c>
    </row>
    <row r="62" spans="1:6" ht="15" customHeight="1">
      <c r="A62" s="2" t="s">
        <v>46</v>
      </c>
      <c r="B62" s="23">
        <v>190</v>
      </c>
      <c r="C62" s="23">
        <v>5</v>
      </c>
      <c r="D62" s="23">
        <v>13</v>
      </c>
      <c r="E62" s="23">
        <v>208</v>
      </c>
      <c r="F62" s="17">
        <f>Tabell3123[[#This Row],[Bifall]]/Tabell3123[[#This Row],[Totalt]]</f>
        <v>0.91346153846153844</v>
      </c>
    </row>
    <row r="63" spans="1:6" ht="15" customHeight="1">
      <c r="A63" s="2" t="s">
        <v>47</v>
      </c>
      <c r="B63" s="23">
        <v>89</v>
      </c>
      <c r="C63" s="23">
        <v>4</v>
      </c>
      <c r="D63" s="23">
        <v>2</v>
      </c>
      <c r="E63" s="23">
        <v>95</v>
      </c>
      <c r="F63" s="17">
        <f>Tabell3123[[#This Row],[Bifall]]/Tabell3123[[#This Row],[Totalt]]</f>
        <v>0.93684210526315792</v>
      </c>
    </row>
    <row r="64" spans="1:6" ht="15" customHeight="1">
      <c r="A64" s="2" t="s">
        <v>48</v>
      </c>
      <c r="B64" s="23">
        <v>204</v>
      </c>
      <c r="C64" s="23">
        <v>46</v>
      </c>
      <c r="D64" s="23">
        <v>46</v>
      </c>
      <c r="E64" s="23">
        <v>296</v>
      </c>
      <c r="F64" s="17">
        <f>Tabell3123[[#This Row],[Bifall]]/Tabell3123[[#This Row],[Totalt]]</f>
        <v>0.68918918918918914</v>
      </c>
    </row>
    <row r="65" spans="1:6" ht="15" customHeight="1">
      <c r="A65" s="2" t="s">
        <v>113</v>
      </c>
      <c r="B65" s="23">
        <v>19</v>
      </c>
      <c r="C65" s="23">
        <v>0</v>
      </c>
      <c r="D65" s="23">
        <v>1</v>
      </c>
      <c r="E65" s="23">
        <v>20</v>
      </c>
      <c r="F65" s="17">
        <f>Tabell3123[[#This Row],[Bifall]]/Tabell3123[[#This Row],[Totalt]]</f>
        <v>0.95</v>
      </c>
    </row>
    <row r="66" spans="1:6" ht="15" customHeight="1">
      <c r="A66" s="2" t="s">
        <v>51</v>
      </c>
      <c r="B66" s="23">
        <v>79</v>
      </c>
      <c r="C66" s="23">
        <v>2</v>
      </c>
      <c r="D66" s="23">
        <v>0</v>
      </c>
      <c r="E66" s="23">
        <v>81</v>
      </c>
      <c r="F66" s="17">
        <f>Tabell3123[[#This Row],[Bifall]]/Tabell3123[[#This Row],[Totalt]]</f>
        <v>0.97530864197530864</v>
      </c>
    </row>
    <row r="67" spans="1:6" ht="15" customHeight="1">
      <c r="A67" s="2" t="s">
        <v>52</v>
      </c>
      <c r="B67" s="23">
        <v>6</v>
      </c>
      <c r="C67" s="23">
        <v>0</v>
      </c>
      <c r="D67" s="23">
        <v>0</v>
      </c>
      <c r="E67" s="23">
        <v>6</v>
      </c>
      <c r="F67" s="17">
        <f>Tabell3123[[#This Row],[Bifall]]/Tabell3123[[#This Row],[Totalt]]</f>
        <v>1</v>
      </c>
    </row>
    <row r="68" spans="1:6" ht="15" customHeight="1">
      <c r="A68" s="2" t="s">
        <v>53</v>
      </c>
      <c r="B68" s="23">
        <v>5</v>
      </c>
      <c r="C68" s="23">
        <v>0</v>
      </c>
      <c r="D68" s="23">
        <v>0</v>
      </c>
      <c r="E68" s="23">
        <v>5</v>
      </c>
      <c r="F68" s="17">
        <f>Tabell3123[[#This Row],[Bifall]]/Tabell3123[[#This Row],[Totalt]]</f>
        <v>1</v>
      </c>
    </row>
    <row r="69" spans="1:6" ht="15" customHeight="1">
      <c r="A69" s="2" t="s">
        <v>54</v>
      </c>
      <c r="B69" s="23">
        <v>11</v>
      </c>
      <c r="C69" s="23">
        <v>0</v>
      </c>
      <c r="D69" s="23">
        <v>1</v>
      </c>
      <c r="E69" s="23">
        <v>12</v>
      </c>
      <c r="F69" s="17">
        <f>Tabell3123[[#This Row],[Bifall]]/Tabell3123[[#This Row],[Totalt]]</f>
        <v>0.91666666666666663</v>
      </c>
    </row>
    <row r="70" spans="1:6" ht="15" customHeight="1">
      <c r="A70" s="2" t="s">
        <v>55</v>
      </c>
      <c r="B70" s="23">
        <v>7</v>
      </c>
      <c r="C70" s="23">
        <v>0</v>
      </c>
      <c r="D70" s="23">
        <v>0</v>
      </c>
      <c r="E70" s="23">
        <v>7</v>
      </c>
      <c r="F70" s="17">
        <f>Tabell3123[[#This Row],[Bifall]]/Tabell3123[[#This Row],[Totalt]]</f>
        <v>1</v>
      </c>
    </row>
    <row r="71" spans="1:6" ht="15" customHeight="1">
      <c r="A71" s="2" t="s">
        <v>56</v>
      </c>
      <c r="B71" s="23">
        <v>861</v>
      </c>
      <c r="C71" s="23">
        <v>74</v>
      </c>
      <c r="D71" s="23">
        <v>43</v>
      </c>
      <c r="E71" s="23">
        <v>978</v>
      </c>
      <c r="F71" s="17">
        <f>Tabell3123[[#This Row],[Bifall]]/Tabell3123[[#This Row],[Totalt]]</f>
        <v>0.88036809815950923</v>
      </c>
    </row>
    <row r="72" spans="1:6" ht="15" customHeight="1">
      <c r="A72" s="2" t="s">
        <v>58</v>
      </c>
      <c r="B72" s="23">
        <v>1424</v>
      </c>
      <c r="C72" s="23">
        <v>57</v>
      </c>
      <c r="D72" s="23">
        <v>63</v>
      </c>
      <c r="E72" s="23">
        <v>1544</v>
      </c>
      <c r="F72" s="17">
        <f>Tabell3123[[#This Row],[Bifall]]/Tabell3123[[#This Row],[Totalt]]</f>
        <v>0.92227979274611394</v>
      </c>
    </row>
    <row r="73" spans="1:6" ht="15" customHeight="1">
      <c r="A73" s="27" t="s">
        <v>59</v>
      </c>
      <c r="B73" s="32">
        <v>4</v>
      </c>
      <c r="C73" s="32">
        <v>0</v>
      </c>
      <c r="D73" s="32">
        <v>0</v>
      </c>
      <c r="E73" s="32">
        <v>4</v>
      </c>
      <c r="F73" s="34">
        <f>Tabell3123[[#This Row],[Bifall]]/Tabell3123[[#This Row],[Totalt]]</f>
        <v>1</v>
      </c>
    </row>
    <row r="74" spans="1:6" ht="15" customHeight="1">
      <c r="A74" s="27" t="s">
        <v>60</v>
      </c>
      <c r="B74" s="32">
        <v>86</v>
      </c>
      <c r="C74" s="32">
        <v>0</v>
      </c>
      <c r="D74" s="32">
        <v>1</v>
      </c>
      <c r="E74" s="32">
        <v>87</v>
      </c>
      <c r="F74" s="34">
        <f>Tabell3123[[#This Row],[Bifall]]/Tabell3123[[#This Row],[Totalt]]</f>
        <v>0.9885057471264368</v>
      </c>
    </row>
    <row r="75" spans="1:6" ht="15" customHeight="1">
      <c r="A75" s="27" t="s">
        <v>61</v>
      </c>
      <c r="B75" s="32">
        <v>9</v>
      </c>
      <c r="C75" s="32">
        <v>1</v>
      </c>
      <c r="D75" s="32">
        <v>0</v>
      </c>
      <c r="E75" s="32">
        <v>10</v>
      </c>
      <c r="F75" s="34">
        <f>Tabell3123[[#This Row],[Bifall]]/Tabell3123[[#This Row],[Totalt]]</f>
        <v>0.9</v>
      </c>
    </row>
    <row r="76" spans="1:6" ht="15" customHeight="1">
      <c r="A76" s="27" t="s">
        <v>62</v>
      </c>
      <c r="B76" s="32">
        <v>14901</v>
      </c>
      <c r="C76" s="32">
        <v>143</v>
      </c>
      <c r="D76" s="32">
        <v>266</v>
      </c>
      <c r="E76" s="32">
        <v>15310</v>
      </c>
      <c r="F76" s="34">
        <f>Tabell3123[[#This Row],[Bifall]]/Tabell3123[[#This Row],[Totalt]]</f>
        <v>0.97328543435662962</v>
      </c>
    </row>
    <row r="77" spans="1:6" ht="15" customHeight="1">
      <c r="A77" s="27" t="s">
        <v>63</v>
      </c>
      <c r="B77" s="32">
        <v>7</v>
      </c>
      <c r="C77" s="32">
        <v>1</v>
      </c>
      <c r="D77" s="32">
        <v>0</v>
      </c>
      <c r="E77" s="32">
        <v>8</v>
      </c>
      <c r="F77" s="34">
        <f>Tabell3123[[#This Row],[Bifall]]/Tabell3123[[#This Row],[Totalt]]</f>
        <v>0.875</v>
      </c>
    </row>
    <row r="78" spans="1:6" ht="15" customHeight="1">
      <c r="A78" s="27" t="s">
        <v>64</v>
      </c>
      <c r="B78" s="32">
        <v>6</v>
      </c>
      <c r="C78" s="32">
        <v>0</v>
      </c>
      <c r="D78" s="32">
        <v>0</v>
      </c>
      <c r="E78" s="32">
        <v>6</v>
      </c>
      <c r="F78" s="34">
        <f>Tabell3123[[#This Row],[Bifall]]/Tabell3123[[#This Row],[Totalt]]</f>
        <v>1</v>
      </c>
    </row>
    <row r="79" spans="1:6" ht="15" customHeight="1">
      <c r="A79" s="27" t="s">
        <v>172</v>
      </c>
      <c r="B79" s="32">
        <v>1</v>
      </c>
      <c r="C79" s="32">
        <v>0</v>
      </c>
      <c r="D79" s="32">
        <v>0</v>
      </c>
      <c r="E79" s="32">
        <v>1</v>
      </c>
      <c r="F79" s="34">
        <f>Tabell3123[[#This Row],[Bifall]]/Tabell3123[[#This Row],[Totalt]]</f>
        <v>1</v>
      </c>
    </row>
    <row r="80" spans="1:6" ht="15" customHeight="1">
      <c r="A80" s="27" t="s">
        <v>66</v>
      </c>
      <c r="B80" s="32">
        <v>5</v>
      </c>
      <c r="C80" s="32">
        <v>0</v>
      </c>
      <c r="D80" s="32">
        <v>0</v>
      </c>
      <c r="E80" s="32">
        <v>5</v>
      </c>
      <c r="F80" s="34">
        <f>Tabell3123[[#This Row],[Bifall]]/Tabell3123[[#This Row],[Totalt]]</f>
        <v>1</v>
      </c>
    </row>
    <row r="81" spans="1:6" ht="15" customHeight="1">
      <c r="A81" s="27" t="s">
        <v>67</v>
      </c>
      <c r="B81" s="32">
        <v>393</v>
      </c>
      <c r="C81" s="32">
        <v>7</v>
      </c>
      <c r="D81" s="32">
        <v>13</v>
      </c>
      <c r="E81" s="32">
        <v>413</v>
      </c>
      <c r="F81" s="34">
        <f>Tabell3123[[#This Row],[Bifall]]/Tabell3123[[#This Row],[Totalt]]</f>
        <v>0.95157384987893467</v>
      </c>
    </row>
    <row r="82" spans="1:6" ht="15" customHeight="1">
      <c r="A82" s="27" t="s">
        <v>70</v>
      </c>
      <c r="B82" s="32">
        <v>32</v>
      </c>
      <c r="C82" s="32">
        <v>0</v>
      </c>
      <c r="D82" s="32">
        <v>5</v>
      </c>
      <c r="E82" s="32">
        <v>37</v>
      </c>
      <c r="F82" s="34">
        <f>Tabell3123[[#This Row],[Bifall]]/Tabell3123[[#This Row],[Totalt]]</f>
        <v>0.86486486486486491</v>
      </c>
    </row>
    <row r="83" spans="1:6" ht="15" customHeight="1">
      <c r="A83" s="27" t="s">
        <v>71</v>
      </c>
      <c r="B83" s="32">
        <v>24</v>
      </c>
      <c r="C83" s="32">
        <v>0</v>
      </c>
      <c r="D83" s="32">
        <v>0</v>
      </c>
      <c r="E83" s="32">
        <v>24</v>
      </c>
      <c r="F83" s="34">
        <f>Tabell3123[[#This Row],[Bifall]]/Tabell3123[[#This Row],[Totalt]]</f>
        <v>1</v>
      </c>
    </row>
    <row r="84" spans="1:6" ht="15" customHeight="1">
      <c r="A84" s="27" t="s">
        <v>74</v>
      </c>
      <c r="B84" s="32">
        <v>7</v>
      </c>
      <c r="C84" s="32">
        <v>0</v>
      </c>
      <c r="D84" s="32">
        <v>0</v>
      </c>
      <c r="E84" s="32">
        <v>7</v>
      </c>
      <c r="F84" s="34">
        <f>Tabell3123[[#This Row],[Bifall]]/Tabell3123[[#This Row],[Totalt]]</f>
        <v>1</v>
      </c>
    </row>
    <row r="85" spans="1:6" ht="15" customHeight="1">
      <c r="A85" s="27" t="s">
        <v>75</v>
      </c>
      <c r="B85" s="32">
        <v>25</v>
      </c>
      <c r="C85" s="32">
        <v>3</v>
      </c>
      <c r="D85" s="32">
        <v>7</v>
      </c>
      <c r="E85" s="32">
        <v>35</v>
      </c>
      <c r="F85" s="34">
        <f>Tabell3123[[#This Row],[Bifall]]/Tabell3123[[#This Row],[Totalt]]</f>
        <v>0.7142857142857143</v>
      </c>
    </row>
    <row r="86" spans="1:6" ht="15" customHeight="1">
      <c r="A86" s="27" t="s">
        <v>76</v>
      </c>
      <c r="B86" s="32">
        <v>2</v>
      </c>
      <c r="C86" s="32">
        <v>0</v>
      </c>
      <c r="D86" s="32">
        <v>3</v>
      </c>
      <c r="E86" s="32">
        <v>5</v>
      </c>
      <c r="F86" s="34">
        <f>Tabell3123[[#This Row],[Bifall]]/Tabell3123[[#This Row],[Totalt]]</f>
        <v>0.4</v>
      </c>
    </row>
    <row r="87" spans="1:6" ht="15" customHeight="1">
      <c r="A87" s="27" t="s">
        <v>77</v>
      </c>
      <c r="B87" s="32">
        <v>1</v>
      </c>
      <c r="C87" s="32">
        <v>0</v>
      </c>
      <c r="D87" s="32">
        <v>2</v>
      </c>
      <c r="E87" s="32">
        <v>3</v>
      </c>
      <c r="F87" s="34">
        <f>Tabell3123[[#This Row],[Bifall]]/Tabell3123[[#This Row],[Totalt]]</f>
        <v>0.33333333333333331</v>
      </c>
    </row>
    <row r="88" spans="1:6" ht="15" customHeight="1">
      <c r="A88" s="27" t="s">
        <v>78</v>
      </c>
      <c r="B88" s="32">
        <v>5</v>
      </c>
      <c r="C88" s="32">
        <v>0</v>
      </c>
      <c r="D88" s="32">
        <v>0</v>
      </c>
      <c r="E88" s="32">
        <v>5</v>
      </c>
      <c r="F88" s="34">
        <f>Tabell3123[[#This Row],[Bifall]]/Tabell3123[[#This Row],[Totalt]]</f>
        <v>1</v>
      </c>
    </row>
    <row r="89" spans="1:6" ht="15" customHeight="1">
      <c r="A89" s="27" t="s">
        <v>147</v>
      </c>
      <c r="B89" s="32">
        <v>1</v>
      </c>
      <c r="C89" s="32">
        <v>0</v>
      </c>
      <c r="D89" s="32">
        <v>0</v>
      </c>
      <c r="E89" s="32">
        <v>1</v>
      </c>
      <c r="F89" s="34">
        <f>Tabell3123[[#This Row],[Bifall]]/Tabell3123[[#This Row],[Totalt]]</f>
        <v>1</v>
      </c>
    </row>
    <row r="90" spans="1:6" ht="15" customHeight="1">
      <c r="A90" s="27" t="s">
        <v>0</v>
      </c>
      <c r="B90" s="32">
        <v>28169</v>
      </c>
      <c r="C90" s="32">
        <v>846</v>
      </c>
      <c r="D90" s="32">
        <v>896</v>
      </c>
      <c r="E90" s="32">
        <v>29911</v>
      </c>
      <c r="F90" s="34">
        <f>Tabell3123[[#This Row],[Bifall]]/Tabell3123[[#This Row],[Totalt]]</f>
        <v>0.941760556317074</v>
      </c>
    </row>
  </sheetData>
  <pageMargins left="0.05" right="0.05" top="0.5" bottom="0.5" header="0" footer="0"/>
  <pageSetup paperSize="9" orientation="portrait" horizontalDpi="300" verticalDpi="300" r:id="rId1"/>
  <ignoredErrors>
    <ignoredError sqref="F54" evalError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workbookViewId="0"/>
  </sheetViews>
  <sheetFormatPr defaultColWidth="11.42578125" defaultRowHeight="15" customHeight="1"/>
  <cols>
    <col min="1" max="1" width="14.85546875" style="2" customWidth="1"/>
    <col min="2" max="3" width="11.85546875" style="2" customWidth="1"/>
    <col min="4" max="4" width="25.42578125" style="2" customWidth="1"/>
    <col min="5" max="5" width="18.7109375" style="2" customWidth="1"/>
    <col min="6" max="6" width="11.5703125" style="2" customWidth="1"/>
    <col min="7" max="7" width="9.28515625" style="2" customWidth="1"/>
    <col min="8" max="8" width="8.28515625" style="2" customWidth="1"/>
    <col min="9" max="9" width="25.28515625" style="2" customWidth="1"/>
    <col min="10" max="10" width="18.7109375" style="2" customWidth="1"/>
    <col min="11" max="16384" width="11.42578125" style="2"/>
  </cols>
  <sheetData>
    <row r="1" spans="1:10" ht="15" customHeight="1">
      <c r="A1" s="1" t="s">
        <v>154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104</v>
      </c>
      <c r="B3" s="1"/>
      <c r="C3" s="1"/>
      <c r="D3" s="1"/>
      <c r="E3" s="1"/>
    </row>
    <row r="4" spans="1:10" ht="15" customHeight="1">
      <c r="A4" s="28" t="s">
        <v>80</v>
      </c>
      <c r="B4" s="29" t="s">
        <v>82</v>
      </c>
      <c r="C4" s="29" t="s">
        <v>83</v>
      </c>
      <c r="D4" s="29" t="s">
        <v>88</v>
      </c>
      <c r="E4" s="29" t="s">
        <v>85</v>
      </c>
      <c r="F4" s="29" t="s">
        <v>86</v>
      </c>
      <c r="G4" s="29" t="s">
        <v>79</v>
      </c>
      <c r="H4" s="29" t="s">
        <v>0</v>
      </c>
      <c r="I4" s="29" t="s">
        <v>84</v>
      </c>
      <c r="J4" s="29" t="s">
        <v>87</v>
      </c>
    </row>
    <row r="5" spans="1:10" ht="15" customHeight="1">
      <c r="A5" s="8" t="s">
        <v>89</v>
      </c>
      <c r="B5" s="5">
        <v>10</v>
      </c>
      <c r="C5" s="5">
        <v>0</v>
      </c>
      <c r="D5" s="5">
        <v>1</v>
      </c>
      <c r="E5" s="5">
        <v>0</v>
      </c>
      <c r="F5" s="5">
        <v>0</v>
      </c>
      <c r="G5" s="5">
        <v>6</v>
      </c>
      <c r="H5" s="5">
        <v>17</v>
      </c>
      <c r="I5" s="5">
        <v>117</v>
      </c>
      <c r="J5" s="6">
        <f>IFERROR(Tabell1175[[#This Row],[Bifall]]/Tabell1175[[#This Row],[Totalt]],0)</f>
        <v>0.58823529411764708</v>
      </c>
    </row>
    <row r="6" spans="1:10" ht="15" customHeight="1">
      <c r="A6" s="8" t="s">
        <v>91</v>
      </c>
      <c r="B6" s="5">
        <v>26</v>
      </c>
      <c r="C6" s="5">
        <v>9</v>
      </c>
      <c r="D6" s="5">
        <v>0</v>
      </c>
      <c r="E6" s="5">
        <v>1</v>
      </c>
      <c r="F6" s="5">
        <v>0</v>
      </c>
      <c r="G6" s="5">
        <v>9</v>
      </c>
      <c r="H6" s="5">
        <v>45</v>
      </c>
      <c r="I6" s="5">
        <v>163</v>
      </c>
      <c r="J6" s="6">
        <f>IFERROR(Tabell1175[[#This Row],[Bifall]]/Tabell1175[[#This Row],[Totalt]],0)</f>
        <v>0.57777777777777772</v>
      </c>
    </row>
    <row r="7" spans="1:10" ht="15" customHeight="1">
      <c r="A7" s="4" t="s">
        <v>107</v>
      </c>
      <c r="B7" s="5">
        <v>16</v>
      </c>
      <c r="C7" s="5">
        <v>11</v>
      </c>
      <c r="D7" s="5">
        <v>0</v>
      </c>
      <c r="E7" s="5">
        <v>0</v>
      </c>
      <c r="F7" s="5">
        <v>1</v>
      </c>
      <c r="G7" s="5">
        <v>11</v>
      </c>
      <c r="H7" s="5">
        <v>39</v>
      </c>
      <c r="I7" s="5">
        <v>129</v>
      </c>
      <c r="J7" s="6">
        <f>IFERROR(Tabell1175[[#This Row],[Bifall]]/Tabell1175[[#This Row],[Totalt]],0)</f>
        <v>0.41025641025641024</v>
      </c>
    </row>
    <row r="8" spans="1:10" ht="15" customHeight="1">
      <c r="A8" s="4" t="s">
        <v>121</v>
      </c>
      <c r="B8" s="5">
        <v>18</v>
      </c>
      <c r="C8" s="5">
        <v>4</v>
      </c>
      <c r="D8" s="5">
        <v>2</v>
      </c>
      <c r="E8" s="5">
        <v>0</v>
      </c>
      <c r="F8" s="5">
        <v>0</v>
      </c>
      <c r="G8" s="5">
        <v>7</v>
      </c>
      <c r="H8" s="5">
        <v>31</v>
      </c>
      <c r="I8" s="5">
        <v>218</v>
      </c>
      <c r="J8" s="6">
        <f>IFERROR(Tabell1175[[#This Row],[Bifall]]/Tabell1175[[#This Row],[Totalt]],0)</f>
        <v>0.58064516129032262</v>
      </c>
    </row>
    <row r="9" spans="1:10" ht="15" customHeight="1">
      <c r="A9" s="4" t="s">
        <v>132</v>
      </c>
      <c r="B9" s="5">
        <v>28</v>
      </c>
      <c r="C9" s="5">
        <v>9</v>
      </c>
      <c r="D9" s="5">
        <v>0</v>
      </c>
      <c r="E9" s="5">
        <v>0</v>
      </c>
      <c r="F9" s="5">
        <v>0</v>
      </c>
      <c r="G9" s="5">
        <v>8</v>
      </c>
      <c r="H9" s="5">
        <v>45</v>
      </c>
      <c r="I9" s="5">
        <v>185</v>
      </c>
      <c r="J9" s="6">
        <f>IFERROR(Tabell1175[[#This Row],[Bifall]]/Tabell1175[[#This Row],[Totalt]],0)</f>
        <v>0.62222222222222223</v>
      </c>
    </row>
    <row r="10" spans="1:10" ht="15" customHeight="1">
      <c r="A10" s="4" t="s">
        <v>140</v>
      </c>
      <c r="B10" s="5">
        <v>18</v>
      </c>
      <c r="C10" s="5">
        <v>5</v>
      </c>
      <c r="D10" s="5">
        <v>0</v>
      </c>
      <c r="E10" s="5">
        <v>0</v>
      </c>
      <c r="F10" s="5">
        <v>0</v>
      </c>
      <c r="G10" s="5">
        <v>7</v>
      </c>
      <c r="H10" s="5">
        <v>30</v>
      </c>
      <c r="I10" s="5">
        <v>239</v>
      </c>
      <c r="J10" s="6">
        <f>IFERROR(Tabell1175[[#This Row],[Bifall]]/Tabell1175[[#This Row],[Totalt]],0)</f>
        <v>0.6</v>
      </c>
    </row>
    <row r="11" spans="1:10" ht="15" customHeight="1">
      <c r="A11" s="2" t="s">
        <v>158</v>
      </c>
      <c r="B11" s="3">
        <v>11</v>
      </c>
      <c r="C11" s="3">
        <v>4</v>
      </c>
      <c r="D11" s="3">
        <v>1</v>
      </c>
      <c r="E11" s="3">
        <v>0</v>
      </c>
      <c r="F11" s="3">
        <v>0</v>
      </c>
      <c r="G11" s="3">
        <v>6</v>
      </c>
      <c r="H11" s="3">
        <v>22</v>
      </c>
      <c r="I11" s="3">
        <v>180</v>
      </c>
      <c r="J11" s="6">
        <f>IFERROR(Tabell1175[[#This Row],[Bifall]]/Tabell1175[[#This Row],[Totalt]],0)</f>
        <v>0.5</v>
      </c>
    </row>
    <row r="12" spans="1:10" ht="15" customHeight="1">
      <c r="A12" s="4" t="s">
        <v>163</v>
      </c>
      <c r="B12" s="3">
        <v>6</v>
      </c>
      <c r="C12" s="3">
        <v>2</v>
      </c>
      <c r="D12" s="3">
        <v>0</v>
      </c>
      <c r="E12" s="3">
        <v>0</v>
      </c>
      <c r="F12" s="3">
        <v>0</v>
      </c>
      <c r="G12" s="3">
        <v>6</v>
      </c>
      <c r="H12" s="3">
        <v>14</v>
      </c>
      <c r="I12" s="3">
        <v>234</v>
      </c>
      <c r="J12" s="6">
        <f>IFERROR(Tabell1175[[#This Row],[Bifall]]/Tabell1175[[#This Row],[Totalt]],0)</f>
        <v>0.42857142857142855</v>
      </c>
    </row>
    <row r="13" spans="1:10" ht="15" customHeight="1">
      <c r="A13" s="4" t="s">
        <v>167</v>
      </c>
      <c r="B13" s="3">
        <v>28</v>
      </c>
      <c r="C13" s="3">
        <v>7</v>
      </c>
      <c r="D13" s="3">
        <v>0</v>
      </c>
      <c r="E13" s="3">
        <v>0</v>
      </c>
      <c r="F13" s="3">
        <v>0</v>
      </c>
      <c r="G13" s="3">
        <v>10</v>
      </c>
      <c r="H13" s="3">
        <v>45</v>
      </c>
      <c r="I13" s="3">
        <v>219</v>
      </c>
      <c r="J13" s="6">
        <f>IFERROR(Tabell1175[[#This Row],[Bifall]]/Tabell1175[[#This Row],[Totalt]],0)</f>
        <v>0.62222222222222223</v>
      </c>
    </row>
    <row r="14" spans="1:10" ht="15" customHeight="1">
      <c r="A14" s="4" t="s">
        <v>170</v>
      </c>
      <c r="B14" s="3">
        <v>19</v>
      </c>
      <c r="C14" s="3">
        <v>8</v>
      </c>
      <c r="D14" s="3">
        <v>2</v>
      </c>
      <c r="E14" s="3">
        <v>1</v>
      </c>
      <c r="F14" s="3">
        <v>0</v>
      </c>
      <c r="G14" s="3">
        <v>14</v>
      </c>
      <c r="H14" s="3">
        <v>44</v>
      </c>
      <c r="I14" s="3">
        <v>208</v>
      </c>
      <c r="J14" s="6">
        <f>IFERROR(Tabell1175[[#This Row],[Bifall]]/Tabell1175[[#This Row],[Totalt]],0)</f>
        <v>0.43181818181818182</v>
      </c>
    </row>
    <row r="15" spans="1:10" ht="15" customHeight="1">
      <c r="A15" s="4" t="s">
        <v>173</v>
      </c>
      <c r="B15" s="3">
        <v>16</v>
      </c>
      <c r="C15" s="3">
        <v>11</v>
      </c>
      <c r="D15" s="3">
        <v>1</v>
      </c>
      <c r="E15" s="3">
        <v>0</v>
      </c>
      <c r="F15" s="3">
        <v>1</v>
      </c>
      <c r="G15" s="3">
        <v>11</v>
      </c>
      <c r="H15" s="3">
        <v>40</v>
      </c>
      <c r="I15" s="3">
        <v>188</v>
      </c>
      <c r="J15" s="6">
        <f>IFERROR(Tabell1175[[#This Row],[Bifall]]/Tabell1175[[#This Row],[Totalt]],0)</f>
        <v>0.4</v>
      </c>
    </row>
    <row r="16" spans="1:10" ht="15" customHeight="1">
      <c r="A16" s="4" t="s">
        <v>178</v>
      </c>
      <c r="B16" s="3">
        <v>27</v>
      </c>
      <c r="C16" s="3">
        <v>14</v>
      </c>
      <c r="D16" s="3">
        <v>0</v>
      </c>
      <c r="E16" s="3">
        <v>0</v>
      </c>
      <c r="F16" s="3">
        <v>2</v>
      </c>
      <c r="G16" s="3">
        <v>9</v>
      </c>
      <c r="H16" s="3">
        <v>52</v>
      </c>
      <c r="I16" s="3">
        <v>200</v>
      </c>
      <c r="J16" s="6">
        <f>IFERROR(Tabell1175[[#This Row],[Bifall]]/Tabell1175[[#This Row],[Totalt]],0)</f>
        <v>0.51923076923076927</v>
      </c>
    </row>
    <row r="17" spans="1:10" ht="15" customHeight="1">
      <c r="A17" s="27" t="s">
        <v>0</v>
      </c>
      <c r="B17" s="35">
        <v>223</v>
      </c>
      <c r="C17" s="35">
        <v>84</v>
      </c>
      <c r="D17" s="35">
        <v>7</v>
      </c>
      <c r="E17" s="35">
        <v>2</v>
      </c>
      <c r="F17" s="35">
        <v>4</v>
      </c>
      <c r="G17" s="35">
        <v>104</v>
      </c>
      <c r="H17" s="35">
        <v>424</v>
      </c>
      <c r="I17" s="35">
        <v>191</v>
      </c>
      <c r="J17" s="39">
        <f>IFERROR(Tabell1175[[#This Row],[Bifall]]/Tabell1175[[#This Row],[Totalt]],0)</f>
        <v>0.52594339622641506</v>
      </c>
    </row>
    <row r="18" spans="1:10" ht="15" customHeight="1">
      <c r="A18" s="27"/>
      <c r="B18" s="35"/>
      <c r="C18" s="35"/>
      <c r="D18" s="35"/>
      <c r="E18" s="35"/>
      <c r="F18" s="35"/>
      <c r="G18" s="35"/>
      <c r="H18" s="35"/>
      <c r="I18" s="35"/>
      <c r="J18" s="39"/>
    </row>
    <row r="19" spans="1:10" ht="15" customHeight="1">
      <c r="A19" s="1" t="s">
        <v>133</v>
      </c>
      <c r="B19" s="1"/>
      <c r="C19" s="1"/>
      <c r="D19" s="1"/>
      <c r="E19" s="1"/>
    </row>
    <row r="20" spans="1:10" ht="15" customHeight="1">
      <c r="A20" s="28" t="s">
        <v>80</v>
      </c>
      <c r="B20" s="29" t="s">
        <v>82</v>
      </c>
      <c r="C20" s="29" t="s">
        <v>83</v>
      </c>
      <c r="D20" s="29" t="s">
        <v>88</v>
      </c>
      <c r="E20" s="29" t="s">
        <v>85</v>
      </c>
      <c r="F20" s="29" t="s">
        <v>86</v>
      </c>
      <c r="G20" s="29" t="s">
        <v>79</v>
      </c>
      <c r="H20" s="29" t="s">
        <v>0</v>
      </c>
      <c r="I20" s="29" t="s">
        <v>84</v>
      </c>
      <c r="J20" s="29" t="s">
        <v>87</v>
      </c>
    </row>
    <row r="21" spans="1:10" ht="15" customHeight="1">
      <c r="A21" s="8" t="s">
        <v>89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6">
        <f>IFERROR(Tabell117514[[#This Row],[Bifall]]/Tabell117514[[#This Row],[Totalt]],0)</f>
        <v>0</v>
      </c>
    </row>
    <row r="22" spans="1:10" ht="15" customHeight="1">
      <c r="A22" s="8" t="s">
        <v>91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6">
        <f>IFERROR(Tabell117514[[#This Row],[Bifall]]/Tabell117514[[#This Row],[Totalt]],0)</f>
        <v>0</v>
      </c>
    </row>
    <row r="23" spans="1:10" ht="15" customHeight="1">
      <c r="A23" s="4" t="s">
        <v>107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5</v>
      </c>
      <c r="H23" s="5">
        <v>5</v>
      </c>
      <c r="I23" s="5">
        <v>10</v>
      </c>
      <c r="J23" s="6">
        <f>IFERROR(Tabell117514[[#This Row],[Bifall]]/Tabell117514[[#This Row],[Totalt]],0)</f>
        <v>0</v>
      </c>
    </row>
    <row r="24" spans="1:10" ht="15" customHeight="1">
      <c r="A24" s="4" t="s">
        <v>121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6">
        <f>IFERROR(Tabell117514[[#This Row],[Bifall]]/Tabell117514[[#This Row],[Totalt]],0)</f>
        <v>0</v>
      </c>
    </row>
    <row r="25" spans="1:10" ht="15" customHeight="1">
      <c r="A25" s="4" t="s">
        <v>132</v>
      </c>
      <c r="B25" s="5">
        <v>2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2</v>
      </c>
      <c r="I25" s="5">
        <v>44</v>
      </c>
      <c r="J25" s="6">
        <f>IFERROR(Tabell117514[[#This Row],[Bifall]]/Tabell117514[[#This Row],[Totalt]],0)</f>
        <v>1</v>
      </c>
    </row>
    <row r="26" spans="1:10" ht="15" customHeight="1">
      <c r="A26" s="4" t="s">
        <v>140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6">
        <f>IFERROR(Tabell117514[[#This Row],[Bifall]]/Tabell117514[[#This Row],[Totalt]],0)</f>
        <v>0</v>
      </c>
    </row>
    <row r="27" spans="1:10" ht="15" customHeight="1">
      <c r="A27" s="2" t="s">
        <v>158</v>
      </c>
      <c r="B27" s="3">
        <v>0</v>
      </c>
      <c r="C27" s="5">
        <v>0</v>
      </c>
      <c r="D27" s="5">
        <v>0</v>
      </c>
      <c r="E27" s="5">
        <v>0</v>
      </c>
      <c r="F27" s="5">
        <v>0</v>
      </c>
      <c r="G27" s="3">
        <v>0</v>
      </c>
      <c r="H27" s="3">
        <v>0</v>
      </c>
      <c r="I27" s="3">
        <v>0</v>
      </c>
      <c r="J27" s="6">
        <f>IFERROR(Tabell117514[[#This Row],[Bifall]]/Tabell117514[[#This Row],[Totalt]],0)</f>
        <v>0</v>
      </c>
    </row>
    <row r="28" spans="1:10" ht="15" customHeight="1">
      <c r="A28" s="4" t="s">
        <v>163</v>
      </c>
      <c r="B28" s="3">
        <v>0</v>
      </c>
      <c r="C28" s="5">
        <v>0</v>
      </c>
      <c r="D28" s="5">
        <v>0</v>
      </c>
      <c r="E28" s="5">
        <v>0</v>
      </c>
      <c r="F28" s="5">
        <v>0</v>
      </c>
      <c r="G28" s="3">
        <v>1</v>
      </c>
      <c r="H28" s="3">
        <v>1</v>
      </c>
      <c r="I28" s="3">
        <v>45</v>
      </c>
      <c r="J28" s="6">
        <f>IFERROR(Tabell117514[[#This Row],[Bifall]]/Tabell117514[[#This Row],[Totalt]],0)</f>
        <v>0</v>
      </c>
    </row>
    <row r="29" spans="1:10" ht="15" customHeight="1">
      <c r="A29" s="4" t="s">
        <v>167</v>
      </c>
      <c r="B29" s="3">
        <v>0</v>
      </c>
      <c r="C29" s="5">
        <v>0</v>
      </c>
      <c r="D29" s="5">
        <v>0</v>
      </c>
      <c r="E29" s="5">
        <v>0</v>
      </c>
      <c r="F29" s="5">
        <v>0</v>
      </c>
      <c r="G29" s="3">
        <v>0</v>
      </c>
      <c r="H29" s="3">
        <v>0</v>
      </c>
      <c r="I29" s="3">
        <v>0</v>
      </c>
      <c r="J29" s="6">
        <f>IFERROR(Tabell117514[[#This Row],[Bifall]]/Tabell117514[[#This Row],[Totalt]],0)</f>
        <v>0</v>
      </c>
    </row>
    <row r="30" spans="1:10" ht="15" customHeight="1">
      <c r="A30" s="4" t="s">
        <v>170</v>
      </c>
      <c r="B30" s="3">
        <v>0</v>
      </c>
      <c r="C30" s="5">
        <v>0</v>
      </c>
      <c r="D30" s="5">
        <v>0</v>
      </c>
      <c r="E30" s="5">
        <v>0</v>
      </c>
      <c r="F30" s="5">
        <v>0</v>
      </c>
      <c r="G30" s="3">
        <v>0</v>
      </c>
      <c r="H30" s="3">
        <v>0</v>
      </c>
      <c r="I30" s="3">
        <v>0</v>
      </c>
      <c r="J30" s="6">
        <f>IFERROR(Tabell117514[[#This Row],[Bifall]]/Tabell117514[[#This Row],[Totalt]],0)</f>
        <v>0</v>
      </c>
    </row>
    <row r="31" spans="1:10" ht="15" customHeight="1">
      <c r="A31" s="4" t="s">
        <v>173</v>
      </c>
      <c r="B31" s="3">
        <v>0</v>
      </c>
      <c r="C31" s="5">
        <v>0</v>
      </c>
      <c r="D31" s="5">
        <v>0</v>
      </c>
      <c r="E31" s="5">
        <v>0</v>
      </c>
      <c r="F31" s="5">
        <v>0</v>
      </c>
      <c r="G31" s="3">
        <v>0</v>
      </c>
      <c r="H31" s="3">
        <v>0</v>
      </c>
      <c r="I31" s="3">
        <v>0</v>
      </c>
      <c r="J31" s="6">
        <f>IFERROR(Tabell117514[[#This Row],[Bifall]]/Tabell117514[[#This Row],[Totalt]],0)</f>
        <v>0</v>
      </c>
    </row>
    <row r="32" spans="1:10" ht="15" customHeight="1">
      <c r="A32" s="4" t="s">
        <v>178</v>
      </c>
      <c r="B32" s="3">
        <v>0</v>
      </c>
      <c r="C32" s="5">
        <v>0</v>
      </c>
      <c r="D32" s="5">
        <v>0</v>
      </c>
      <c r="E32" s="5">
        <v>0</v>
      </c>
      <c r="F32" s="5">
        <v>0</v>
      </c>
      <c r="G32" s="3">
        <v>0</v>
      </c>
      <c r="H32" s="3">
        <v>0</v>
      </c>
      <c r="I32" s="3">
        <v>0</v>
      </c>
      <c r="J32" s="6">
        <f>IFERROR(Tabell117514[[#This Row],[Bifall]]/Tabell117514[[#This Row],[Totalt]],0)</f>
        <v>0</v>
      </c>
    </row>
    <row r="33" spans="1:10" ht="15" customHeight="1">
      <c r="A33" s="27" t="s">
        <v>0</v>
      </c>
      <c r="B33" s="35">
        <v>2</v>
      </c>
      <c r="C33" s="35">
        <v>0</v>
      </c>
      <c r="D33" s="35">
        <v>0</v>
      </c>
      <c r="E33" s="35">
        <v>0</v>
      </c>
      <c r="F33" s="35">
        <v>0</v>
      </c>
      <c r="G33" s="35">
        <v>6</v>
      </c>
      <c r="H33" s="35">
        <v>8</v>
      </c>
      <c r="I33" s="35">
        <v>23</v>
      </c>
      <c r="J33" s="39">
        <f>IFERROR(Tabell117514[[#This Row],[Bifall]]/Tabell117514[[#This Row],[Totalt]],0)</f>
        <v>0.25</v>
      </c>
    </row>
    <row r="34" spans="1:10" ht="15" customHeight="1">
      <c r="A34" s="27"/>
      <c r="B34" s="35"/>
      <c r="C34" s="35"/>
      <c r="D34" s="35"/>
      <c r="E34" s="35"/>
      <c r="F34" s="35"/>
      <c r="G34" s="35"/>
      <c r="H34" s="35"/>
      <c r="I34" s="35"/>
      <c r="J34" s="39"/>
    </row>
    <row r="35" spans="1:10" ht="15" customHeight="1">
      <c r="A35" s="2" t="s">
        <v>105</v>
      </c>
    </row>
    <row r="36" spans="1:10" ht="15" customHeight="1">
      <c r="A36" s="28" t="s">
        <v>80</v>
      </c>
      <c r="B36" s="29" t="s">
        <v>82</v>
      </c>
      <c r="C36" s="29" t="s">
        <v>83</v>
      </c>
      <c r="D36" s="29" t="s">
        <v>88</v>
      </c>
      <c r="E36" s="29" t="s">
        <v>85</v>
      </c>
      <c r="F36" s="29" t="s">
        <v>86</v>
      </c>
      <c r="G36" s="29" t="s">
        <v>79</v>
      </c>
      <c r="H36" s="29" t="s">
        <v>0</v>
      </c>
      <c r="I36" s="29" t="s">
        <v>84</v>
      </c>
      <c r="J36" s="29" t="s">
        <v>87</v>
      </c>
    </row>
    <row r="37" spans="1:10" ht="15" customHeight="1">
      <c r="A37" s="8" t="s">
        <v>89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6">
        <f>IFERROR(Tabell11751416[[#This Row],[Bifall]]/Tabell11751416[[#This Row],[Totalt]],0)</f>
        <v>0</v>
      </c>
    </row>
    <row r="38" spans="1:10" ht="15" customHeight="1">
      <c r="A38" s="8" t="s">
        <v>91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6">
        <f>IFERROR(Tabell11751416[[#This Row],[Bifall]]/Tabell11751416[[#This Row],[Totalt]],0)</f>
        <v>0</v>
      </c>
    </row>
    <row r="39" spans="1:10" ht="15" customHeight="1">
      <c r="A39" s="4" t="s">
        <v>107</v>
      </c>
      <c r="B39" s="5">
        <v>268</v>
      </c>
      <c r="C39" s="5">
        <v>0</v>
      </c>
      <c r="D39" s="5">
        <v>0</v>
      </c>
      <c r="E39" s="5">
        <v>0</v>
      </c>
      <c r="F39" s="5">
        <v>0</v>
      </c>
      <c r="G39" s="5">
        <v>8</v>
      </c>
      <c r="H39" s="5">
        <v>276</v>
      </c>
      <c r="I39" s="5">
        <v>10</v>
      </c>
      <c r="J39" s="6">
        <f>IFERROR(Tabell11751416[[#This Row],[Bifall]]/Tabell11751416[[#This Row],[Totalt]],0)</f>
        <v>0.97101449275362317</v>
      </c>
    </row>
    <row r="40" spans="1:10" ht="15" customHeight="1">
      <c r="A40" s="4" t="s">
        <v>121</v>
      </c>
      <c r="B40" s="5">
        <v>264</v>
      </c>
      <c r="C40" s="5">
        <v>0</v>
      </c>
      <c r="D40" s="5">
        <v>0</v>
      </c>
      <c r="E40" s="5">
        <v>0</v>
      </c>
      <c r="F40" s="5">
        <v>0</v>
      </c>
      <c r="G40" s="5">
        <v>3</v>
      </c>
      <c r="H40" s="5">
        <v>267</v>
      </c>
      <c r="I40" s="5">
        <v>16</v>
      </c>
      <c r="J40" s="6">
        <f>IFERROR(Tabell11751416[[#This Row],[Bifall]]/Tabell11751416[[#This Row],[Totalt]],0)</f>
        <v>0.9887640449438202</v>
      </c>
    </row>
    <row r="41" spans="1:10" ht="15" customHeight="1">
      <c r="A41" s="4" t="s">
        <v>132</v>
      </c>
      <c r="B41" s="5">
        <v>83</v>
      </c>
      <c r="C41" s="5">
        <v>0</v>
      </c>
      <c r="D41" s="5">
        <v>0</v>
      </c>
      <c r="E41" s="5">
        <v>0</v>
      </c>
      <c r="F41" s="5">
        <v>0</v>
      </c>
      <c r="G41" s="5">
        <v>8</v>
      </c>
      <c r="H41" s="5">
        <v>91</v>
      </c>
      <c r="I41" s="5">
        <v>25</v>
      </c>
      <c r="J41" s="6">
        <f>IFERROR(Tabell11751416[[#This Row],[Bifall]]/Tabell11751416[[#This Row],[Totalt]],0)</f>
        <v>0.91208791208791207</v>
      </c>
    </row>
    <row r="42" spans="1:10" ht="15" customHeight="1">
      <c r="A42" s="4" t="s">
        <v>140</v>
      </c>
      <c r="B42" s="5">
        <v>41</v>
      </c>
      <c r="C42" s="5">
        <v>0</v>
      </c>
      <c r="D42" s="5">
        <v>0</v>
      </c>
      <c r="E42" s="5">
        <v>0</v>
      </c>
      <c r="F42" s="5">
        <v>0</v>
      </c>
      <c r="G42" s="5">
        <v>3</v>
      </c>
      <c r="H42" s="5">
        <v>44</v>
      </c>
      <c r="I42" s="5">
        <v>37</v>
      </c>
      <c r="J42" s="6">
        <f>IFERROR(Tabell11751416[[#This Row],[Bifall]]/Tabell11751416[[#This Row],[Totalt]],0)</f>
        <v>0.93181818181818177</v>
      </c>
    </row>
    <row r="43" spans="1:10" ht="15" customHeight="1">
      <c r="A43" s="2" t="s">
        <v>158</v>
      </c>
      <c r="B43" s="3">
        <v>37</v>
      </c>
      <c r="C43" s="5">
        <v>0</v>
      </c>
      <c r="D43" s="5">
        <v>0</v>
      </c>
      <c r="E43" s="5">
        <v>0</v>
      </c>
      <c r="F43" s="5">
        <v>0</v>
      </c>
      <c r="G43" s="3">
        <v>1</v>
      </c>
      <c r="H43" s="3">
        <v>38</v>
      </c>
      <c r="I43" s="3">
        <v>31</v>
      </c>
      <c r="J43" s="6">
        <f>IFERROR(Tabell11751416[[#This Row],[Bifall]]/Tabell11751416[[#This Row],[Totalt]],0)</f>
        <v>0.97368421052631582</v>
      </c>
    </row>
    <row r="44" spans="1:10" ht="15" customHeight="1">
      <c r="A44" s="4" t="s">
        <v>163</v>
      </c>
      <c r="B44" s="3">
        <v>30</v>
      </c>
      <c r="C44" s="5">
        <v>0</v>
      </c>
      <c r="D44" s="5">
        <v>0</v>
      </c>
      <c r="E44" s="5">
        <v>0</v>
      </c>
      <c r="F44" s="5">
        <v>0</v>
      </c>
      <c r="G44" s="3">
        <v>2</v>
      </c>
      <c r="H44" s="3">
        <v>32</v>
      </c>
      <c r="I44" s="3">
        <v>23</v>
      </c>
      <c r="J44" s="6">
        <f>IFERROR(Tabell11751416[[#This Row],[Bifall]]/Tabell11751416[[#This Row],[Totalt]],0)</f>
        <v>0.9375</v>
      </c>
    </row>
    <row r="45" spans="1:10" ht="15" customHeight="1">
      <c r="A45" s="4" t="s">
        <v>167</v>
      </c>
      <c r="B45" s="3">
        <v>27</v>
      </c>
      <c r="C45" s="5">
        <v>0</v>
      </c>
      <c r="D45" s="5">
        <v>0</v>
      </c>
      <c r="E45" s="5">
        <v>0</v>
      </c>
      <c r="F45" s="5">
        <v>0</v>
      </c>
      <c r="G45" s="3">
        <v>0</v>
      </c>
      <c r="H45" s="3">
        <v>27</v>
      </c>
      <c r="I45" s="3">
        <v>13</v>
      </c>
      <c r="J45" s="6">
        <f>IFERROR(Tabell11751416[[#This Row],[Bifall]]/Tabell11751416[[#This Row],[Totalt]],0)</f>
        <v>1</v>
      </c>
    </row>
    <row r="46" spans="1:10" ht="15" customHeight="1">
      <c r="A46" s="4" t="s">
        <v>170</v>
      </c>
      <c r="B46" s="3">
        <v>15</v>
      </c>
      <c r="C46" s="5">
        <v>0</v>
      </c>
      <c r="D46" s="5">
        <v>0</v>
      </c>
      <c r="E46" s="5">
        <v>0</v>
      </c>
      <c r="F46" s="5">
        <v>0</v>
      </c>
      <c r="G46" s="3">
        <v>1</v>
      </c>
      <c r="H46" s="3">
        <v>16</v>
      </c>
      <c r="I46" s="3">
        <v>16</v>
      </c>
      <c r="J46" s="6">
        <f>IFERROR(Tabell11751416[[#This Row],[Bifall]]/Tabell11751416[[#This Row],[Totalt]],0)</f>
        <v>0.9375</v>
      </c>
    </row>
    <row r="47" spans="1:10" ht="15" customHeight="1">
      <c r="A47" s="4" t="s">
        <v>173</v>
      </c>
      <c r="B47" s="3">
        <v>8</v>
      </c>
      <c r="C47" s="5">
        <v>0</v>
      </c>
      <c r="D47" s="5">
        <v>0</v>
      </c>
      <c r="E47" s="5">
        <v>0</v>
      </c>
      <c r="F47" s="5">
        <v>0</v>
      </c>
      <c r="G47" s="3">
        <v>0</v>
      </c>
      <c r="H47" s="3">
        <v>8</v>
      </c>
      <c r="I47" s="3">
        <v>14</v>
      </c>
      <c r="J47" s="6">
        <f>IFERROR(Tabell11751416[[#This Row],[Bifall]]/Tabell11751416[[#This Row],[Totalt]],0)</f>
        <v>1</v>
      </c>
    </row>
    <row r="48" spans="1:10" ht="15" customHeight="1">
      <c r="A48" s="4" t="s">
        <v>178</v>
      </c>
      <c r="B48" s="3">
        <v>10</v>
      </c>
      <c r="C48" s="5">
        <v>0</v>
      </c>
      <c r="D48" s="5">
        <v>0</v>
      </c>
      <c r="E48" s="5">
        <v>0</v>
      </c>
      <c r="F48" s="5">
        <v>0</v>
      </c>
      <c r="G48" s="3">
        <v>0</v>
      </c>
      <c r="H48" s="3">
        <v>10</v>
      </c>
      <c r="I48" s="3">
        <v>12</v>
      </c>
      <c r="J48" s="6">
        <f>IFERROR(Tabell11751416[[#This Row],[Bifall]]/Tabell11751416[[#This Row],[Totalt]],0)</f>
        <v>1</v>
      </c>
    </row>
    <row r="49" spans="1:10" ht="15" customHeight="1">
      <c r="A49" s="27" t="s">
        <v>0</v>
      </c>
      <c r="B49" s="35">
        <v>783</v>
      </c>
      <c r="C49" s="5">
        <v>0</v>
      </c>
      <c r="D49" s="5">
        <v>0</v>
      </c>
      <c r="E49" s="5">
        <v>0</v>
      </c>
      <c r="F49" s="5">
        <v>0</v>
      </c>
      <c r="G49" s="35">
        <v>26</v>
      </c>
      <c r="H49" s="35">
        <v>809</v>
      </c>
      <c r="I49" s="35">
        <v>17</v>
      </c>
      <c r="J49" s="33">
        <f>IFERROR(Tabell11751416[[#This Row],[Bifall]]/Tabell11751416[[#This Row],[Totalt]],0)</f>
        <v>0.96786155747836833</v>
      </c>
    </row>
  </sheetData>
  <pageMargins left="0.05" right="0.05" top="0.5" bottom="0.5" header="0" footer="0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Normal="100" workbookViewId="0"/>
  </sheetViews>
  <sheetFormatPr defaultColWidth="11.42578125" defaultRowHeight="15" customHeight="1"/>
  <cols>
    <col min="1" max="1" width="11.140625" style="2" customWidth="1"/>
    <col min="2" max="5" width="15.140625" style="2" customWidth="1"/>
    <col min="6" max="6" width="24.5703125" style="2" customWidth="1"/>
    <col min="7" max="7" width="18.28515625" style="2" customWidth="1"/>
    <col min="8" max="16384" width="11.42578125" style="2"/>
  </cols>
  <sheetData>
    <row r="1" spans="1:7" ht="15" customHeight="1">
      <c r="A1" s="1" t="s">
        <v>155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28" t="s">
        <v>80</v>
      </c>
      <c r="B3" s="29" t="s">
        <v>82</v>
      </c>
      <c r="C3" s="29" t="s">
        <v>83</v>
      </c>
      <c r="D3" s="29" t="s">
        <v>79</v>
      </c>
      <c r="E3" s="29" t="s">
        <v>0</v>
      </c>
      <c r="F3" s="29" t="s">
        <v>84</v>
      </c>
      <c r="G3" s="29" t="s">
        <v>87</v>
      </c>
    </row>
    <row r="4" spans="1:7" ht="15" customHeight="1">
      <c r="A4" s="8" t="s">
        <v>89</v>
      </c>
      <c r="B4" s="5">
        <v>20</v>
      </c>
      <c r="C4" s="5">
        <v>0</v>
      </c>
      <c r="D4" s="5">
        <v>3</v>
      </c>
      <c r="E4" s="5">
        <v>23</v>
      </c>
      <c r="F4" s="5">
        <v>172</v>
      </c>
      <c r="G4" s="6">
        <f>IFERROR(Tabell11746[[#This Row],[Bifall]]/Tabell11746[[#This Row],[Totalt]],0)</f>
        <v>0.86956521739130432</v>
      </c>
    </row>
    <row r="5" spans="1:7" ht="15" customHeight="1">
      <c r="A5" s="8" t="s">
        <v>91</v>
      </c>
      <c r="B5" s="5">
        <v>21</v>
      </c>
      <c r="C5" s="5">
        <v>1</v>
      </c>
      <c r="D5" s="5">
        <v>0</v>
      </c>
      <c r="E5" s="5">
        <v>22</v>
      </c>
      <c r="F5" s="5">
        <v>234</v>
      </c>
      <c r="G5" s="6">
        <f>IFERROR(Tabell11746[[#This Row],[Bifall]]/Tabell11746[[#This Row],[Totalt]],0)</f>
        <v>0.95454545454545459</v>
      </c>
    </row>
    <row r="6" spans="1:7" ht="15" customHeight="1">
      <c r="A6" s="4" t="s">
        <v>107</v>
      </c>
      <c r="B6" s="5">
        <v>15</v>
      </c>
      <c r="C6" s="5">
        <v>0</v>
      </c>
      <c r="D6" s="5">
        <v>1</v>
      </c>
      <c r="E6" s="5">
        <v>16</v>
      </c>
      <c r="F6" s="5">
        <v>307</v>
      </c>
      <c r="G6" s="6">
        <f>IFERROR(Tabell11746[[#This Row],[Bifall]]/Tabell11746[[#This Row],[Totalt]],0)</f>
        <v>0.9375</v>
      </c>
    </row>
    <row r="7" spans="1:7" ht="15" customHeight="1">
      <c r="A7" s="4" t="s">
        <v>121</v>
      </c>
      <c r="B7" s="5">
        <v>20</v>
      </c>
      <c r="C7" s="5">
        <v>0</v>
      </c>
      <c r="D7" s="5">
        <v>0</v>
      </c>
      <c r="E7" s="5">
        <v>20</v>
      </c>
      <c r="F7" s="5">
        <v>106</v>
      </c>
      <c r="G7" s="6">
        <f>IFERROR(Tabell11746[[#This Row],[Bifall]]/Tabell11746[[#This Row],[Totalt]],0)</f>
        <v>1</v>
      </c>
    </row>
    <row r="8" spans="1:7" ht="15" customHeight="1">
      <c r="A8" s="8" t="s">
        <v>132</v>
      </c>
      <c r="B8" s="5">
        <v>22</v>
      </c>
      <c r="C8" s="5">
        <v>1</v>
      </c>
      <c r="D8" s="5">
        <v>0</v>
      </c>
      <c r="E8" s="5">
        <v>23</v>
      </c>
      <c r="F8" s="5">
        <v>228</v>
      </c>
      <c r="G8" s="6">
        <f>IFERROR(Tabell11746[[#This Row],[Bifall]]/Tabell11746[[#This Row],[Totalt]],0)</f>
        <v>0.95652173913043481</v>
      </c>
    </row>
    <row r="9" spans="1:7" ht="15" customHeight="1">
      <c r="A9" s="8" t="s">
        <v>140</v>
      </c>
      <c r="B9" s="5">
        <v>22</v>
      </c>
      <c r="C9" s="5">
        <v>0</v>
      </c>
      <c r="D9" s="5">
        <v>1</v>
      </c>
      <c r="E9" s="5">
        <v>23</v>
      </c>
      <c r="F9" s="5">
        <v>157</v>
      </c>
      <c r="G9" s="6">
        <f>IFERROR(Tabell11746[[#This Row],[Bifall]]/Tabell11746[[#This Row],[Totalt]],0)</f>
        <v>0.95652173913043481</v>
      </c>
    </row>
    <row r="10" spans="1:7" ht="15" customHeight="1">
      <c r="A10" s="8" t="s">
        <v>158</v>
      </c>
      <c r="B10" s="5">
        <v>12</v>
      </c>
      <c r="C10" s="5">
        <v>1</v>
      </c>
      <c r="D10" s="5">
        <v>0</v>
      </c>
      <c r="E10" s="5">
        <v>13</v>
      </c>
      <c r="F10" s="5">
        <v>164</v>
      </c>
      <c r="G10" s="6">
        <f>IFERROR(Tabell11746[[#This Row],[Bifall]]/Tabell11746[[#This Row],[Totalt]],0)</f>
        <v>0.92307692307692313</v>
      </c>
    </row>
    <row r="11" spans="1:7" ht="15" customHeight="1">
      <c r="A11" s="8" t="s">
        <v>163</v>
      </c>
      <c r="B11" s="5">
        <v>30</v>
      </c>
      <c r="C11" s="5">
        <v>0</v>
      </c>
      <c r="D11" s="5">
        <v>1</v>
      </c>
      <c r="E11" s="5">
        <v>31</v>
      </c>
      <c r="F11" s="5">
        <v>158</v>
      </c>
      <c r="G11" s="6">
        <f>IFERROR(Tabell11746[[#This Row],[Bifall]]/Tabell11746[[#This Row],[Totalt]],0)</f>
        <v>0.967741935483871</v>
      </c>
    </row>
    <row r="12" spans="1:7" ht="15" customHeight="1">
      <c r="A12" s="8" t="s">
        <v>167</v>
      </c>
      <c r="B12" s="5">
        <v>16</v>
      </c>
      <c r="C12" s="5">
        <v>1</v>
      </c>
      <c r="D12" s="5">
        <v>1</v>
      </c>
      <c r="E12" s="5">
        <v>18</v>
      </c>
      <c r="F12" s="5">
        <v>126</v>
      </c>
      <c r="G12" s="6">
        <f>IFERROR(Tabell11746[[#This Row],[Bifall]]/Tabell11746[[#This Row],[Totalt]],0)</f>
        <v>0.88888888888888884</v>
      </c>
    </row>
    <row r="13" spans="1:7" ht="15" customHeight="1">
      <c r="A13" s="8" t="s">
        <v>170</v>
      </c>
      <c r="B13" s="5">
        <v>29</v>
      </c>
      <c r="C13" s="5">
        <v>2</v>
      </c>
      <c r="D13" s="5">
        <v>1</v>
      </c>
      <c r="E13" s="5">
        <v>32</v>
      </c>
      <c r="F13" s="5">
        <v>158</v>
      </c>
      <c r="G13" s="6">
        <f>IFERROR(Tabell11746[[#This Row],[Bifall]]/Tabell11746[[#This Row],[Totalt]],0)</f>
        <v>0.90625</v>
      </c>
    </row>
    <row r="14" spans="1:7" ht="15" customHeight="1">
      <c r="A14" s="8" t="s">
        <v>173</v>
      </c>
      <c r="B14" s="5">
        <v>19</v>
      </c>
      <c r="C14" s="5">
        <v>0</v>
      </c>
      <c r="D14" s="5">
        <v>0</v>
      </c>
      <c r="E14" s="5">
        <v>19</v>
      </c>
      <c r="F14" s="5">
        <v>205</v>
      </c>
      <c r="G14" s="6">
        <f>IFERROR(Tabell11746[[#This Row],[Bifall]]/Tabell11746[[#This Row],[Totalt]],0)</f>
        <v>1</v>
      </c>
    </row>
    <row r="15" spans="1:7" ht="15" customHeight="1">
      <c r="A15" s="8" t="s">
        <v>178</v>
      </c>
      <c r="B15" s="5">
        <v>14</v>
      </c>
      <c r="C15" s="5">
        <v>0</v>
      </c>
      <c r="D15" s="5">
        <v>3</v>
      </c>
      <c r="E15" s="5">
        <v>17</v>
      </c>
      <c r="F15" s="5">
        <v>190</v>
      </c>
      <c r="G15" s="6">
        <f>IFERROR(Tabell11746[[#This Row],[Bifall]]/Tabell11746[[#This Row],[Totalt]],0)</f>
        <v>0.82352941176470584</v>
      </c>
    </row>
    <row r="16" spans="1:7" ht="15" customHeight="1">
      <c r="A16" s="2" t="s">
        <v>0</v>
      </c>
      <c r="B16" s="3">
        <v>240</v>
      </c>
      <c r="C16" s="3">
        <v>6</v>
      </c>
      <c r="D16" s="3">
        <v>11</v>
      </c>
      <c r="E16" s="3">
        <v>257</v>
      </c>
      <c r="F16" s="3">
        <v>181</v>
      </c>
      <c r="G16" s="6">
        <f>IFERROR(Tabell11746[[#This Row],[Bifall]]/Tabell11746[[#This Row],[Totalt]],0)</f>
        <v>0.93385214007782102</v>
      </c>
    </row>
  </sheetData>
  <pageMargins left="0.05" right="0.05" top="0.5" bottom="0.5" header="0" footer="0"/>
  <pageSetup paperSize="9"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2" width="12.7109375" style="3" customWidth="1"/>
    <col min="3" max="3" width="12.140625" style="3" customWidth="1"/>
    <col min="4" max="4" width="12.28515625" style="3" customWidth="1"/>
    <col min="5" max="5" width="14.7109375" style="3" customWidth="1"/>
    <col min="6" max="6" width="9.28515625" style="3" customWidth="1"/>
    <col min="7" max="7" width="10" style="3" customWidth="1"/>
    <col min="8" max="8" width="8.28515625" style="3" customWidth="1"/>
    <col min="9" max="9" width="17.140625" style="2" customWidth="1"/>
    <col min="10" max="16384" width="11.42578125" style="2"/>
  </cols>
  <sheetData>
    <row r="1" spans="1:9" ht="15" customHeight="1">
      <c r="A1" s="1" t="s">
        <v>156</v>
      </c>
    </row>
    <row r="2" spans="1:9" ht="15" customHeight="1">
      <c r="A2" s="1"/>
    </row>
    <row r="3" spans="1:9" ht="15" customHeight="1">
      <c r="A3" s="1" t="s">
        <v>104</v>
      </c>
    </row>
    <row r="4" spans="1:9" ht="40.5" customHeight="1">
      <c r="A4" s="28" t="s">
        <v>81</v>
      </c>
      <c r="B4" s="29" t="s">
        <v>82</v>
      </c>
      <c r="C4" s="29" t="s">
        <v>83</v>
      </c>
      <c r="D4" s="30" t="s">
        <v>149</v>
      </c>
      <c r="E4" s="30" t="s">
        <v>143</v>
      </c>
      <c r="F4" s="29" t="s">
        <v>86</v>
      </c>
      <c r="G4" s="29" t="s">
        <v>79</v>
      </c>
      <c r="H4" s="29" t="s">
        <v>0</v>
      </c>
      <c r="I4" s="30" t="s">
        <v>142</v>
      </c>
    </row>
    <row r="5" spans="1:9" ht="15" customHeight="1">
      <c r="A5" s="28" t="s">
        <v>1</v>
      </c>
      <c r="B5" s="36">
        <v>71</v>
      </c>
      <c r="C5" s="36">
        <v>14</v>
      </c>
      <c r="D5" s="36">
        <v>4</v>
      </c>
      <c r="E5" s="36">
        <v>2</v>
      </c>
      <c r="F5" s="36">
        <v>0</v>
      </c>
      <c r="G5" s="36">
        <v>34</v>
      </c>
      <c r="H5" s="36">
        <v>125</v>
      </c>
      <c r="I5" s="37">
        <f>Tabell3127[[#This Row],[Bifall]]/Tabell3127[[#This Row],[Totalt]]</f>
        <v>0.56799999999999995</v>
      </c>
    </row>
    <row r="6" spans="1:9" ht="15" customHeight="1">
      <c r="A6" s="4" t="s">
        <v>2</v>
      </c>
      <c r="B6" s="5">
        <v>0</v>
      </c>
      <c r="C6" s="5">
        <v>4</v>
      </c>
      <c r="D6" s="5">
        <v>0</v>
      </c>
      <c r="E6" s="5">
        <v>0</v>
      </c>
      <c r="F6" s="5">
        <v>3</v>
      </c>
      <c r="G6" s="5">
        <v>2</v>
      </c>
      <c r="H6" s="5">
        <v>9</v>
      </c>
      <c r="I6" s="6">
        <f>Tabell3127[[#This Row],[Bifall]]/Tabell3127[[#This Row],[Totalt]]</f>
        <v>0</v>
      </c>
    </row>
    <row r="7" spans="1:9" ht="15" customHeight="1">
      <c r="A7" s="4" t="s">
        <v>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8</v>
      </c>
      <c r="H7" s="5">
        <v>8</v>
      </c>
      <c r="I7" s="6">
        <f>Tabell3127[[#This Row],[Bifall]]/Tabell3127[[#This Row],[Totalt]]</f>
        <v>0</v>
      </c>
    </row>
    <row r="8" spans="1:9" ht="15" customHeight="1">
      <c r="A8" s="4" t="s">
        <v>5</v>
      </c>
      <c r="B8" s="5">
        <v>0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1</v>
      </c>
      <c r="I8" s="6">
        <f>Tabell3127[[#This Row],[Bifall]]/Tabell3127[[#This Row],[Totalt]]</f>
        <v>0</v>
      </c>
    </row>
    <row r="9" spans="1:9" ht="15" customHeight="1">
      <c r="A9" s="4" t="s">
        <v>11</v>
      </c>
      <c r="B9" s="5">
        <v>0</v>
      </c>
      <c r="C9" s="5">
        <v>1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6">
        <f>Tabell3127[[#This Row],[Bifall]]/Tabell3127[[#This Row],[Totalt]]</f>
        <v>0</v>
      </c>
    </row>
    <row r="10" spans="1:9" ht="15" customHeight="1">
      <c r="A10" s="4" t="s">
        <v>14</v>
      </c>
      <c r="B10" s="5">
        <v>1</v>
      </c>
      <c r="C10" s="5">
        <v>1</v>
      </c>
      <c r="D10" s="5">
        <v>0</v>
      </c>
      <c r="E10" s="5">
        <v>0</v>
      </c>
      <c r="F10" s="5">
        <v>0</v>
      </c>
      <c r="G10" s="5">
        <v>0</v>
      </c>
      <c r="H10" s="5">
        <v>2</v>
      </c>
      <c r="I10" s="6">
        <f>Tabell3127[[#This Row],[Bifall]]/Tabell3127[[#This Row],[Totalt]]</f>
        <v>0.5</v>
      </c>
    </row>
    <row r="11" spans="1:9" ht="15" customHeight="1">
      <c r="A11" s="4" t="s">
        <v>17</v>
      </c>
      <c r="B11" s="5">
        <v>0</v>
      </c>
      <c r="C11" s="5">
        <v>1</v>
      </c>
      <c r="D11" s="5">
        <v>0</v>
      </c>
      <c r="E11" s="5">
        <v>0</v>
      </c>
      <c r="F11" s="5">
        <v>0</v>
      </c>
      <c r="G11" s="5">
        <v>1</v>
      </c>
      <c r="H11" s="5">
        <v>2</v>
      </c>
      <c r="I11" s="6">
        <f>Tabell3127[[#This Row],[Bifall]]/Tabell3127[[#This Row],[Totalt]]</f>
        <v>0</v>
      </c>
    </row>
    <row r="12" spans="1:9" ht="15" customHeight="1">
      <c r="A12" s="4" t="s">
        <v>18</v>
      </c>
      <c r="B12" s="5">
        <v>0</v>
      </c>
      <c r="C12" s="5">
        <v>2</v>
      </c>
      <c r="D12" s="5">
        <v>0</v>
      </c>
      <c r="E12" s="5">
        <v>0</v>
      </c>
      <c r="F12" s="5">
        <v>0</v>
      </c>
      <c r="G12" s="5">
        <v>0</v>
      </c>
      <c r="H12" s="5">
        <v>2</v>
      </c>
      <c r="I12" s="6">
        <f>Tabell3127[[#This Row],[Bifall]]/Tabell3127[[#This Row],[Totalt]]</f>
        <v>0</v>
      </c>
    </row>
    <row r="13" spans="1:9" ht="15" customHeight="1">
      <c r="A13" s="2" t="s">
        <v>19</v>
      </c>
      <c r="B13" s="3">
        <v>0</v>
      </c>
      <c r="C13" s="3">
        <v>1</v>
      </c>
      <c r="D13" s="3">
        <v>0</v>
      </c>
      <c r="E13" s="5">
        <v>0</v>
      </c>
      <c r="F13" s="3">
        <v>0</v>
      </c>
      <c r="G13" s="3">
        <v>0</v>
      </c>
      <c r="H13" s="3">
        <v>1</v>
      </c>
      <c r="I13" s="17">
        <f>Tabell3127[[#This Row],[Bifall]]/Tabell3127[[#This Row],[Totalt]]</f>
        <v>0</v>
      </c>
    </row>
    <row r="14" spans="1:9" ht="15" customHeight="1">
      <c r="A14" s="2" t="s">
        <v>20</v>
      </c>
      <c r="B14" s="3">
        <v>11</v>
      </c>
      <c r="C14" s="3">
        <v>0</v>
      </c>
      <c r="D14" s="3">
        <v>0</v>
      </c>
      <c r="E14" s="5">
        <v>0</v>
      </c>
      <c r="F14" s="3">
        <v>0</v>
      </c>
      <c r="G14" s="3">
        <v>3</v>
      </c>
      <c r="H14" s="3">
        <v>14</v>
      </c>
      <c r="I14" s="17">
        <f>Tabell3127[[#This Row],[Bifall]]/Tabell3127[[#This Row],[Totalt]]</f>
        <v>0.7857142857142857</v>
      </c>
    </row>
    <row r="15" spans="1:9" ht="15" customHeight="1">
      <c r="A15" s="2" t="s">
        <v>21</v>
      </c>
      <c r="B15" s="3">
        <v>9</v>
      </c>
      <c r="C15" s="3">
        <v>7</v>
      </c>
      <c r="D15" s="3">
        <v>0</v>
      </c>
      <c r="E15" s="5">
        <v>0</v>
      </c>
      <c r="F15" s="3">
        <v>0</v>
      </c>
      <c r="G15" s="3">
        <v>0</v>
      </c>
      <c r="H15" s="3">
        <v>16</v>
      </c>
      <c r="I15" s="17">
        <f>Tabell3127[[#This Row],[Bifall]]/Tabell3127[[#This Row],[Totalt]]</f>
        <v>0.5625</v>
      </c>
    </row>
    <row r="16" spans="1:9" ht="15" customHeight="1">
      <c r="A16" s="2" t="s">
        <v>28</v>
      </c>
      <c r="B16" s="3">
        <v>2</v>
      </c>
      <c r="C16" s="3">
        <v>5</v>
      </c>
      <c r="D16" s="3">
        <v>0</v>
      </c>
      <c r="E16" s="5">
        <v>0</v>
      </c>
      <c r="F16" s="3">
        <v>0</v>
      </c>
      <c r="G16" s="3">
        <v>1</v>
      </c>
      <c r="H16" s="3">
        <v>8</v>
      </c>
      <c r="I16" s="17">
        <f>Tabell3127[[#This Row],[Bifall]]/Tabell3127[[#This Row],[Totalt]]</f>
        <v>0.25</v>
      </c>
    </row>
    <row r="17" spans="1:9" ht="15" customHeight="1">
      <c r="A17" s="2" t="s">
        <v>29</v>
      </c>
      <c r="B17" s="3">
        <v>2</v>
      </c>
      <c r="C17" s="3">
        <v>3</v>
      </c>
      <c r="D17" s="3">
        <v>0</v>
      </c>
      <c r="E17" s="5">
        <v>0</v>
      </c>
      <c r="F17" s="3">
        <v>0</v>
      </c>
      <c r="G17" s="3">
        <v>0</v>
      </c>
      <c r="H17" s="3">
        <v>5</v>
      </c>
      <c r="I17" s="17">
        <f>Tabell3127[[#This Row],[Bifall]]/Tabell3127[[#This Row],[Totalt]]</f>
        <v>0.4</v>
      </c>
    </row>
    <row r="18" spans="1:9" ht="15" customHeight="1">
      <c r="A18" s="2" t="s">
        <v>175</v>
      </c>
      <c r="B18" s="3">
        <v>0</v>
      </c>
      <c r="C18" s="3">
        <v>0</v>
      </c>
      <c r="D18" s="3">
        <v>0</v>
      </c>
      <c r="E18" s="5">
        <v>0</v>
      </c>
      <c r="F18" s="3">
        <v>1</v>
      </c>
      <c r="G18" s="3">
        <v>0</v>
      </c>
      <c r="H18" s="3">
        <v>1</v>
      </c>
      <c r="I18" s="17">
        <f>Tabell3127[[#This Row],[Bifall]]/Tabell3127[[#This Row],[Totalt]]</f>
        <v>0</v>
      </c>
    </row>
    <row r="19" spans="1:9" ht="15" customHeight="1">
      <c r="A19" s="2" t="s">
        <v>31</v>
      </c>
      <c r="B19" s="3">
        <v>0</v>
      </c>
      <c r="C19" s="3">
        <v>1</v>
      </c>
      <c r="D19" s="3">
        <v>0</v>
      </c>
      <c r="E19" s="5">
        <v>0</v>
      </c>
      <c r="F19" s="3">
        <v>0</v>
      </c>
      <c r="G19" s="3">
        <v>0</v>
      </c>
      <c r="H19" s="3">
        <v>1</v>
      </c>
      <c r="I19" s="17">
        <f>Tabell3127[[#This Row],[Bifall]]/Tabell3127[[#This Row],[Totalt]]</f>
        <v>0</v>
      </c>
    </row>
    <row r="20" spans="1:9" ht="15" customHeight="1">
      <c r="A20" s="2" t="s">
        <v>33</v>
      </c>
      <c r="B20" s="3">
        <v>1</v>
      </c>
      <c r="C20" s="3">
        <v>0</v>
      </c>
      <c r="D20" s="3">
        <v>0</v>
      </c>
      <c r="E20" s="5">
        <v>0</v>
      </c>
      <c r="F20" s="3">
        <v>0</v>
      </c>
      <c r="G20" s="3">
        <v>0</v>
      </c>
      <c r="H20" s="3">
        <v>1</v>
      </c>
      <c r="I20" s="17">
        <f>Tabell3127[[#This Row],[Bifall]]/Tabell3127[[#This Row],[Totalt]]</f>
        <v>1</v>
      </c>
    </row>
    <row r="21" spans="1:9" ht="15" customHeight="1">
      <c r="A21" s="2" t="s">
        <v>36</v>
      </c>
      <c r="B21" s="3">
        <v>0</v>
      </c>
      <c r="C21" s="3">
        <v>1</v>
      </c>
      <c r="D21" s="3">
        <v>0</v>
      </c>
      <c r="E21" s="5">
        <v>0</v>
      </c>
      <c r="F21" s="3">
        <v>0</v>
      </c>
      <c r="G21" s="3">
        <v>0</v>
      </c>
      <c r="H21" s="3">
        <v>1</v>
      </c>
      <c r="I21" s="17">
        <f>Tabell3127[[#This Row],[Bifall]]/Tabell3127[[#This Row],[Totalt]]</f>
        <v>0</v>
      </c>
    </row>
    <row r="22" spans="1:9" ht="15" customHeight="1">
      <c r="A22" s="2" t="s">
        <v>38</v>
      </c>
      <c r="B22" s="3">
        <v>0</v>
      </c>
      <c r="C22" s="3">
        <v>0</v>
      </c>
      <c r="D22" s="3">
        <v>0</v>
      </c>
      <c r="E22" s="5">
        <v>0</v>
      </c>
      <c r="F22" s="3">
        <v>0</v>
      </c>
      <c r="G22" s="3">
        <v>4</v>
      </c>
      <c r="H22" s="3">
        <v>4</v>
      </c>
      <c r="I22" s="17">
        <f>Tabell3127[[#This Row],[Bifall]]/Tabell3127[[#This Row],[Totalt]]</f>
        <v>0</v>
      </c>
    </row>
    <row r="23" spans="1:9" ht="15" customHeight="1">
      <c r="A23" s="2" t="s">
        <v>40</v>
      </c>
      <c r="B23" s="3">
        <v>1</v>
      </c>
      <c r="C23" s="3">
        <v>11</v>
      </c>
      <c r="D23" s="3">
        <v>0</v>
      </c>
      <c r="E23" s="5">
        <v>0</v>
      </c>
      <c r="F23" s="3">
        <v>0</v>
      </c>
      <c r="G23" s="3">
        <v>24</v>
      </c>
      <c r="H23" s="3">
        <v>36</v>
      </c>
      <c r="I23" s="17">
        <f>Tabell3127[[#This Row],[Bifall]]/Tabell3127[[#This Row],[Totalt]]</f>
        <v>2.7777777777777776E-2</v>
      </c>
    </row>
    <row r="24" spans="1:9" ht="15" customHeight="1">
      <c r="A24" s="2" t="s">
        <v>112</v>
      </c>
      <c r="B24" s="3">
        <v>0</v>
      </c>
      <c r="C24" s="3">
        <v>1</v>
      </c>
      <c r="D24" s="3">
        <v>0</v>
      </c>
      <c r="E24" s="5">
        <v>0</v>
      </c>
      <c r="F24" s="3">
        <v>0</v>
      </c>
      <c r="G24" s="3">
        <v>0</v>
      </c>
      <c r="H24" s="3">
        <v>1</v>
      </c>
      <c r="I24" s="17">
        <f>Tabell3127[[#This Row],[Bifall]]/Tabell3127[[#This Row],[Totalt]]</f>
        <v>0</v>
      </c>
    </row>
    <row r="25" spans="1:9" ht="15" customHeight="1">
      <c r="A25" s="2" t="s">
        <v>45</v>
      </c>
      <c r="B25" s="3">
        <v>0</v>
      </c>
      <c r="C25" s="3">
        <v>2</v>
      </c>
      <c r="D25" s="3">
        <v>0</v>
      </c>
      <c r="E25" s="5">
        <v>0</v>
      </c>
      <c r="F25" s="3">
        <v>0</v>
      </c>
      <c r="G25" s="3">
        <v>1</v>
      </c>
      <c r="H25" s="3">
        <v>3</v>
      </c>
      <c r="I25" s="17">
        <f>Tabell3127[[#This Row],[Bifall]]/Tabell3127[[#This Row],[Totalt]]</f>
        <v>0</v>
      </c>
    </row>
    <row r="26" spans="1:9" ht="15" customHeight="1">
      <c r="A26" s="2" t="s">
        <v>46</v>
      </c>
      <c r="B26" s="3">
        <v>2</v>
      </c>
      <c r="C26" s="3">
        <v>2</v>
      </c>
      <c r="D26" s="3">
        <v>0</v>
      </c>
      <c r="E26" s="5">
        <v>0</v>
      </c>
      <c r="F26" s="3">
        <v>0</v>
      </c>
      <c r="G26" s="3">
        <v>0</v>
      </c>
      <c r="H26" s="3">
        <v>4</v>
      </c>
      <c r="I26" s="17">
        <f>Tabell3127[[#This Row],[Bifall]]/Tabell3127[[#This Row],[Totalt]]</f>
        <v>0.5</v>
      </c>
    </row>
    <row r="27" spans="1:9" ht="15" customHeight="1">
      <c r="A27" s="2" t="s">
        <v>47</v>
      </c>
      <c r="B27" s="3">
        <v>0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1</v>
      </c>
      <c r="I27" s="17">
        <f>Tabell3127[[#This Row],[Bifall]]/Tabell3127[[#This Row],[Totalt]]</f>
        <v>0</v>
      </c>
    </row>
    <row r="28" spans="1:9" ht="15" customHeight="1">
      <c r="A28" s="2" t="s">
        <v>48</v>
      </c>
      <c r="B28" s="3">
        <v>1</v>
      </c>
      <c r="C28" s="3">
        <v>0</v>
      </c>
      <c r="D28" s="3">
        <v>1</v>
      </c>
      <c r="E28" s="3">
        <v>0</v>
      </c>
      <c r="F28" s="3">
        <v>0</v>
      </c>
      <c r="G28" s="3">
        <v>1</v>
      </c>
      <c r="H28" s="3">
        <v>3</v>
      </c>
      <c r="I28" s="17">
        <f>Tabell3127[[#This Row],[Bifall]]/Tabell3127[[#This Row],[Totalt]]</f>
        <v>0.33333333333333331</v>
      </c>
    </row>
    <row r="29" spans="1:9" ht="15" customHeight="1">
      <c r="A29" s="2" t="s">
        <v>49</v>
      </c>
      <c r="B29" s="3">
        <v>0</v>
      </c>
      <c r="C29" s="3">
        <v>2</v>
      </c>
      <c r="D29" s="3">
        <v>0</v>
      </c>
      <c r="E29" s="3">
        <v>0</v>
      </c>
      <c r="F29" s="3">
        <v>0</v>
      </c>
      <c r="G29" s="3">
        <v>0</v>
      </c>
      <c r="H29" s="3">
        <v>2</v>
      </c>
      <c r="I29" s="17">
        <f>Tabell3127[[#This Row],[Bifall]]/Tabell3127[[#This Row],[Totalt]]</f>
        <v>0</v>
      </c>
    </row>
    <row r="30" spans="1:9" ht="15" customHeight="1">
      <c r="A30" s="2" t="s">
        <v>51</v>
      </c>
      <c r="B30" s="3">
        <v>0</v>
      </c>
      <c r="C30" s="3">
        <v>1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17">
        <f>Tabell3127[[#This Row],[Bifall]]/Tabell3127[[#This Row],[Totalt]]</f>
        <v>0</v>
      </c>
    </row>
    <row r="31" spans="1:9" ht="15" customHeight="1">
      <c r="A31" s="27" t="s">
        <v>55</v>
      </c>
      <c r="B31" s="35">
        <v>1</v>
      </c>
      <c r="C31" s="35">
        <v>0</v>
      </c>
      <c r="D31" s="35">
        <v>0</v>
      </c>
      <c r="E31" s="35">
        <v>0</v>
      </c>
      <c r="F31" s="35">
        <v>0</v>
      </c>
      <c r="G31" s="35">
        <v>1</v>
      </c>
      <c r="H31" s="35">
        <v>2</v>
      </c>
      <c r="I31" s="34">
        <f>Tabell3127[[#This Row],[Bifall]]/Tabell3127[[#This Row],[Totalt]]</f>
        <v>0.5</v>
      </c>
    </row>
    <row r="32" spans="1:9" ht="15" customHeight="1">
      <c r="A32" s="27" t="s">
        <v>56</v>
      </c>
      <c r="B32" s="35">
        <v>8</v>
      </c>
      <c r="C32" s="35">
        <v>15</v>
      </c>
      <c r="D32" s="35">
        <v>0</v>
      </c>
      <c r="E32" s="35">
        <v>0</v>
      </c>
      <c r="F32" s="35">
        <v>0</v>
      </c>
      <c r="G32" s="35">
        <v>3</v>
      </c>
      <c r="H32" s="35">
        <v>26</v>
      </c>
      <c r="I32" s="34">
        <f>Tabell3127[[#This Row],[Bifall]]/Tabell3127[[#This Row],[Totalt]]</f>
        <v>0.30769230769230771</v>
      </c>
    </row>
    <row r="33" spans="1:9" ht="15" customHeight="1">
      <c r="A33" s="27" t="s">
        <v>58</v>
      </c>
      <c r="B33" s="35">
        <v>5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5</v>
      </c>
      <c r="I33" s="34">
        <f>Tabell3127[[#This Row],[Bifall]]/Tabell3127[[#This Row],[Totalt]]</f>
        <v>1</v>
      </c>
    </row>
    <row r="34" spans="1:9" ht="15" customHeight="1">
      <c r="A34" s="27" t="s">
        <v>60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1</v>
      </c>
      <c r="H34" s="35">
        <v>1</v>
      </c>
      <c r="I34" s="34">
        <f>Tabell3127[[#This Row],[Bifall]]/Tabell3127[[#This Row],[Totalt]]</f>
        <v>0</v>
      </c>
    </row>
    <row r="35" spans="1:9" ht="15" customHeight="1">
      <c r="A35" s="27" t="s">
        <v>61</v>
      </c>
      <c r="B35" s="35">
        <v>0</v>
      </c>
      <c r="C35" s="35">
        <v>0</v>
      </c>
      <c r="D35" s="35">
        <v>1</v>
      </c>
      <c r="E35" s="35">
        <v>0</v>
      </c>
      <c r="F35" s="35">
        <v>0</v>
      </c>
      <c r="G35" s="35">
        <v>0</v>
      </c>
      <c r="H35" s="35">
        <v>1</v>
      </c>
      <c r="I35" s="34">
        <f>Tabell3127[[#This Row],[Bifall]]/Tabell3127[[#This Row],[Totalt]]</f>
        <v>0</v>
      </c>
    </row>
    <row r="36" spans="1:9" ht="17.25" customHeight="1">
      <c r="A36" s="27" t="s">
        <v>62</v>
      </c>
      <c r="B36" s="35">
        <v>105</v>
      </c>
      <c r="C36" s="35">
        <v>5</v>
      </c>
      <c r="D36" s="35">
        <v>1</v>
      </c>
      <c r="E36" s="35">
        <v>0</v>
      </c>
      <c r="F36" s="35">
        <v>0</v>
      </c>
      <c r="G36" s="35">
        <v>7</v>
      </c>
      <c r="H36" s="35">
        <v>118</v>
      </c>
      <c r="I36" s="34">
        <f>Tabell3127[[#This Row],[Bifall]]/Tabell3127[[#This Row],[Totalt]]</f>
        <v>0.88983050847457623</v>
      </c>
    </row>
    <row r="37" spans="1:9" ht="17.25" customHeight="1">
      <c r="A37" s="27" t="s">
        <v>66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35">
        <v>3</v>
      </c>
      <c r="H37" s="35">
        <v>3</v>
      </c>
      <c r="I37" s="34">
        <f>Tabell3127[[#This Row],[Bifall]]/Tabell3127[[#This Row],[Totalt]]</f>
        <v>0</v>
      </c>
    </row>
    <row r="38" spans="1:9" ht="17.25" customHeight="1">
      <c r="A38" s="27" t="s">
        <v>67</v>
      </c>
      <c r="B38" s="35">
        <v>1</v>
      </c>
      <c r="C38" s="35">
        <v>1</v>
      </c>
      <c r="D38" s="35">
        <v>0</v>
      </c>
      <c r="E38" s="35">
        <v>0</v>
      </c>
      <c r="F38" s="35">
        <v>0</v>
      </c>
      <c r="G38" s="35">
        <v>0</v>
      </c>
      <c r="H38" s="35">
        <v>2</v>
      </c>
      <c r="I38" s="34">
        <f>Tabell3127[[#This Row],[Bifall]]/Tabell3127[[#This Row],[Totalt]]</f>
        <v>0.5</v>
      </c>
    </row>
    <row r="39" spans="1:9" ht="17.25" customHeight="1">
      <c r="A39" s="27" t="s">
        <v>71</v>
      </c>
      <c r="B39" s="35">
        <v>2</v>
      </c>
      <c r="C39" s="35">
        <v>0</v>
      </c>
      <c r="D39" s="35">
        <v>0</v>
      </c>
      <c r="E39" s="35">
        <v>0</v>
      </c>
      <c r="F39" s="35">
        <v>0</v>
      </c>
      <c r="G39" s="35">
        <v>6</v>
      </c>
      <c r="H39" s="35">
        <v>8</v>
      </c>
      <c r="I39" s="34">
        <f>Tabell3127[[#This Row],[Bifall]]/Tabell3127[[#This Row],[Totalt]]</f>
        <v>0.25</v>
      </c>
    </row>
    <row r="40" spans="1:9" ht="17.25" customHeight="1">
      <c r="A40" s="27" t="s">
        <v>72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4</v>
      </c>
      <c r="H40" s="35">
        <v>4</v>
      </c>
      <c r="I40" s="34">
        <f>Tabell3127[[#This Row],[Bifall]]/Tabell3127[[#This Row],[Totalt]]</f>
        <v>0</v>
      </c>
    </row>
    <row r="41" spans="1:9" ht="17.25" customHeight="1">
      <c r="A41" s="27" t="s">
        <v>77</v>
      </c>
      <c r="B41" s="35">
        <v>0</v>
      </c>
      <c r="C41" s="35">
        <v>1</v>
      </c>
      <c r="D41" s="35">
        <v>0</v>
      </c>
      <c r="E41" s="35">
        <v>0</v>
      </c>
      <c r="F41" s="35">
        <v>0</v>
      </c>
      <c r="G41" s="35">
        <v>0</v>
      </c>
      <c r="H41" s="35">
        <v>1</v>
      </c>
      <c r="I41" s="34">
        <f>Tabell3127[[#This Row],[Bifall]]/Tabell3127[[#This Row],[Totalt]]</f>
        <v>0</v>
      </c>
    </row>
    <row r="42" spans="1:9" ht="17.25" customHeight="1">
      <c r="A42" s="27" t="s">
        <v>0</v>
      </c>
      <c r="B42" s="35">
        <v>223</v>
      </c>
      <c r="C42" s="35">
        <v>84</v>
      </c>
      <c r="D42" s="35">
        <v>7</v>
      </c>
      <c r="E42" s="35">
        <v>2</v>
      </c>
      <c r="F42" s="35">
        <v>4</v>
      </c>
      <c r="G42" s="35">
        <v>104</v>
      </c>
      <c r="H42" s="35">
        <v>424</v>
      </c>
      <c r="I42" s="34">
        <f>Tabell3127[[#This Row],[Bifall]]/Tabell3127[[#This Row],[Totalt]]</f>
        <v>0.52594339622641506</v>
      </c>
    </row>
    <row r="43" spans="1:9" ht="17.25" customHeight="1">
      <c r="A43" s="27"/>
      <c r="B43" s="35"/>
      <c r="C43" s="35"/>
      <c r="D43" s="35"/>
      <c r="E43" s="35"/>
      <c r="F43" s="35"/>
      <c r="G43" s="35"/>
      <c r="H43" s="35"/>
      <c r="I43" s="34"/>
    </row>
    <row r="44" spans="1:9" ht="18.75" customHeight="1">
      <c r="A44" s="2" t="s">
        <v>106</v>
      </c>
    </row>
    <row r="45" spans="1:9" ht="30.75" customHeight="1">
      <c r="A45" s="28" t="s">
        <v>81</v>
      </c>
      <c r="B45" s="29" t="s">
        <v>82</v>
      </c>
      <c r="C45" s="29" t="s">
        <v>79</v>
      </c>
      <c r="D45" s="29" t="s">
        <v>0</v>
      </c>
      <c r="E45" s="30" t="s">
        <v>142</v>
      </c>
      <c r="F45" s="2"/>
      <c r="G45" s="2"/>
      <c r="H45" s="2"/>
    </row>
    <row r="46" spans="1:9" ht="15" customHeight="1">
      <c r="A46" s="4" t="s">
        <v>51</v>
      </c>
      <c r="B46" s="5">
        <v>2</v>
      </c>
      <c r="C46" s="5">
        <v>0</v>
      </c>
      <c r="D46" s="5">
        <v>2</v>
      </c>
      <c r="E46" s="6">
        <f>Tabell312713[[#This Row],[Bifall]]/Tabell312713[[#This Row],[Totalt]]</f>
        <v>1</v>
      </c>
      <c r="F46" s="2"/>
      <c r="G46" s="2"/>
      <c r="H46" s="2"/>
    </row>
    <row r="47" spans="1:9" ht="15" customHeight="1">
      <c r="A47" s="4" t="s">
        <v>62</v>
      </c>
      <c r="B47" s="5">
        <v>0</v>
      </c>
      <c r="C47" s="5">
        <v>1</v>
      </c>
      <c r="D47" s="5">
        <v>0</v>
      </c>
      <c r="E47" s="6">
        <v>0</v>
      </c>
      <c r="F47" s="2"/>
      <c r="G47" s="2"/>
      <c r="H47" s="2"/>
    </row>
    <row r="48" spans="1:9" ht="15" customHeight="1">
      <c r="A48" s="4" t="s">
        <v>71</v>
      </c>
      <c r="B48" s="5">
        <v>781</v>
      </c>
      <c r="C48" s="5">
        <v>25</v>
      </c>
      <c r="D48" s="5">
        <v>806</v>
      </c>
      <c r="E48" s="6">
        <f>Tabell312713[[#This Row],[Bifall]]/Tabell312713[[#This Row],[Totalt]]</f>
        <v>0.96898263027295284</v>
      </c>
      <c r="F48" s="2"/>
      <c r="G48" s="2"/>
      <c r="H48" s="2"/>
    </row>
    <row r="49" spans="1:8" ht="15" customHeight="1">
      <c r="A49" s="4" t="s">
        <v>0</v>
      </c>
      <c r="B49" s="5">
        <v>783</v>
      </c>
      <c r="C49" s="5">
        <v>26</v>
      </c>
      <c r="D49" s="5">
        <v>809</v>
      </c>
      <c r="E49" s="6">
        <f>Tabell312713[[#This Row],[Bifall]]/Tabell312713[[#This Row],[Totalt]]</f>
        <v>0.96786155747836833</v>
      </c>
      <c r="F49" s="2"/>
      <c r="G49" s="2"/>
      <c r="H49" s="2"/>
    </row>
    <row r="50" spans="1:8" ht="15" customHeight="1">
      <c r="F50" s="2"/>
      <c r="G50" s="2"/>
      <c r="H50" s="2"/>
    </row>
    <row r="51" spans="1:8" ht="15" customHeight="1">
      <c r="F51" s="2"/>
      <c r="G51" s="2"/>
      <c r="H51" s="2"/>
    </row>
    <row r="52" spans="1:8" ht="15" customHeight="1">
      <c r="F52" s="2"/>
      <c r="G52" s="2"/>
      <c r="H52" s="2"/>
    </row>
    <row r="53" spans="1:8" ht="15" customHeight="1">
      <c r="F53" s="2"/>
      <c r="G53" s="2"/>
      <c r="H53" s="2"/>
    </row>
    <row r="54" spans="1:8" ht="15" customHeight="1">
      <c r="F54" s="2"/>
      <c r="G54" s="2"/>
      <c r="H54" s="2"/>
    </row>
    <row r="55" spans="1:8" ht="15" customHeight="1">
      <c r="F55" s="2"/>
      <c r="G55" s="2"/>
      <c r="H55" s="2"/>
    </row>
    <row r="56" spans="1:8" ht="15" customHeight="1">
      <c r="F56" s="2"/>
      <c r="G56" s="2"/>
      <c r="H56" s="2"/>
    </row>
    <row r="57" spans="1:8" ht="15" customHeight="1">
      <c r="F57" s="2"/>
      <c r="G57" s="2"/>
      <c r="H57" s="2"/>
    </row>
    <row r="58" spans="1:8" ht="15" customHeight="1">
      <c r="F58" s="2"/>
      <c r="G58" s="2"/>
      <c r="H58" s="2"/>
    </row>
    <row r="59" spans="1:8" ht="15" customHeight="1">
      <c r="F59" s="2"/>
      <c r="G59" s="2"/>
      <c r="H59" s="2"/>
    </row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5" width="12.85546875" style="3" customWidth="1"/>
    <col min="6" max="6" width="19.28515625" style="3" customWidth="1"/>
    <col min="7" max="16384" width="11.42578125" style="2"/>
  </cols>
  <sheetData>
    <row r="1" spans="1:6" ht="15" customHeight="1">
      <c r="A1" s="1" t="s">
        <v>157</v>
      </c>
    </row>
    <row r="2" spans="1:6" ht="15" customHeight="1">
      <c r="A2" s="1"/>
    </row>
    <row r="3" spans="1:6" ht="15" customHeight="1">
      <c r="A3" s="28" t="s">
        <v>81</v>
      </c>
      <c r="B3" s="29" t="s">
        <v>82</v>
      </c>
      <c r="C3" s="29" t="s">
        <v>83</v>
      </c>
      <c r="D3" s="29" t="s">
        <v>79</v>
      </c>
      <c r="E3" s="29" t="s">
        <v>0</v>
      </c>
      <c r="F3" s="29" t="s">
        <v>87</v>
      </c>
    </row>
    <row r="4" spans="1:6" ht="15" customHeight="1">
      <c r="A4" s="4" t="s">
        <v>1</v>
      </c>
      <c r="B4" s="5">
        <v>56</v>
      </c>
      <c r="C4" s="5">
        <v>2</v>
      </c>
      <c r="D4" s="5">
        <v>3</v>
      </c>
      <c r="E4" s="5">
        <v>61</v>
      </c>
      <c r="F4" s="6">
        <f>Tabell31238[[#This Row],[Bifall]]/Tabell31238[[#This Row],[Totalt]]</f>
        <v>0.91803278688524592</v>
      </c>
    </row>
    <row r="5" spans="1:6" ht="15" customHeight="1">
      <c r="A5" s="4" t="s">
        <v>12</v>
      </c>
      <c r="B5" s="5">
        <v>1</v>
      </c>
      <c r="C5" s="5">
        <v>0</v>
      </c>
      <c r="D5" s="5">
        <v>0</v>
      </c>
      <c r="E5" s="5">
        <v>1</v>
      </c>
      <c r="F5" s="6">
        <f>Tabell31238[[#This Row],[Bifall]]/Tabell31238[[#This Row],[Totalt]]</f>
        <v>1</v>
      </c>
    </row>
    <row r="6" spans="1:6" ht="15" customHeight="1">
      <c r="A6" s="4" t="s">
        <v>17</v>
      </c>
      <c r="B6" s="5">
        <v>1</v>
      </c>
      <c r="C6" s="5">
        <v>0</v>
      </c>
      <c r="D6" s="5">
        <v>0</v>
      </c>
      <c r="E6" s="5">
        <v>1</v>
      </c>
      <c r="F6" s="6">
        <f>Tabell31238[[#This Row],[Bifall]]/Tabell31238[[#This Row],[Totalt]]</f>
        <v>1</v>
      </c>
    </row>
    <row r="7" spans="1:6" ht="15" customHeight="1">
      <c r="A7" s="4" t="s">
        <v>20</v>
      </c>
      <c r="B7" s="5">
        <v>4</v>
      </c>
      <c r="C7" s="5">
        <v>1</v>
      </c>
      <c r="D7" s="5">
        <v>1</v>
      </c>
      <c r="E7" s="5">
        <v>6</v>
      </c>
      <c r="F7" s="6">
        <f>Tabell31238[[#This Row],[Bifall]]/Tabell31238[[#This Row],[Totalt]]</f>
        <v>0.66666666666666663</v>
      </c>
    </row>
    <row r="8" spans="1:6" ht="15" customHeight="1">
      <c r="A8" s="4" t="s">
        <v>21</v>
      </c>
      <c r="B8" s="5">
        <v>1</v>
      </c>
      <c r="C8" s="5">
        <v>0</v>
      </c>
      <c r="D8" s="5">
        <v>2</v>
      </c>
      <c r="E8" s="5">
        <v>3</v>
      </c>
      <c r="F8" s="6">
        <f>Tabell31238[[#This Row],[Bifall]]/Tabell31238[[#This Row],[Totalt]]</f>
        <v>0.33333333333333331</v>
      </c>
    </row>
    <row r="9" spans="1:6" ht="15" customHeight="1">
      <c r="A9" s="4" t="s">
        <v>28</v>
      </c>
      <c r="B9" s="5">
        <v>8</v>
      </c>
      <c r="C9" s="5">
        <v>0</v>
      </c>
      <c r="D9" s="5">
        <v>1</v>
      </c>
      <c r="E9" s="5">
        <v>9</v>
      </c>
      <c r="F9" s="6">
        <f>Tabell31238[[#This Row],[Bifall]]/Tabell31238[[#This Row],[Totalt]]</f>
        <v>0.88888888888888884</v>
      </c>
    </row>
    <row r="10" spans="1:6" ht="15" customHeight="1">
      <c r="A10" s="2" t="s">
        <v>30</v>
      </c>
      <c r="B10" s="3">
        <v>3</v>
      </c>
      <c r="C10" s="3">
        <v>0</v>
      </c>
      <c r="D10" s="3">
        <v>0</v>
      </c>
      <c r="E10" s="3">
        <v>3</v>
      </c>
      <c r="F10" s="17">
        <f>Tabell31238[[#This Row],[Bifall]]/Tabell31238[[#This Row],[Totalt]]</f>
        <v>1</v>
      </c>
    </row>
    <row r="11" spans="1:6" ht="15" customHeight="1">
      <c r="A11" s="2" t="s">
        <v>32</v>
      </c>
      <c r="B11" s="3">
        <v>2</v>
      </c>
      <c r="C11" s="3">
        <v>0</v>
      </c>
      <c r="D11" s="3">
        <v>0</v>
      </c>
      <c r="E11" s="3">
        <v>2</v>
      </c>
      <c r="F11" s="17">
        <f>Tabell31238[[#This Row],[Bifall]]/Tabell31238[[#This Row],[Totalt]]</f>
        <v>1</v>
      </c>
    </row>
    <row r="12" spans="1:6" ht="15" customHeight="1">
      <c r="A12" s="2" t="s">
        <v>40</v>
      </c>
      <c r="B12" s="3">
        <v>1</v>
      </c>
      <c r="C12" s="3">
        <v>0</v>
      </c>
      <c r="D12" s="3">
        <v>0</v>
      </c>
      <c r="E12" s="3">
        <v>1</v>
      </c>
      <c r="F12" s="17">
        <f>Tabell31238[[#This Row],[Bifall]]/Tabell31238[[#This Row],[Totalt]]</f>
        <v>1</v>
      </c>
    </row>
    <row r="13" spans="1:6" ht="15" customHeight="1">
      <c r="A13" s="2" t="s">
        <v>46</v>
      </c>
      <c r="B13" s="3">
        <v>1</v>
      </c>
      <c r="C13" s="3">
        <v>0</v>
      </c>
      <c r="D13" s="3">
        <v>0</v>
      </c>
      <c r="E13" s="3">
        <v>1</v>
      </c>
      <c r="F13" s="17">
        <f>Tabell31238[[#This Row],[Bifall]]/Tabell31238[[#This Row],[Totalt]]</f>
        <v>1</v>
      </c>
    </row>
    <row r="14" spans="1:6" ht="15" customHeight="1">
      <c r="A14" s="2" t="s">
        <v>48</v>
      </c>
      <c r="B14" s="3">
        <v>1</v>
      </c>
      <c r="C14" s="3">
        <v>0</v>
      </c>
      <c r="D14" s="3">
        <v>0</v>
      </c>
      <c r="E14" s="3">
        <v>1</v>
      </c>
      <c r="F14" s="17">
        <f>Tabell31238[[#This Row],[Bifall]]/Tabell31238[[#This Row],[Totalt]]</f>
        <v>1</v>
      </c>
    </row>
    <row r="15" spans="1:6" ht="15" customHeight="1">
      <c r="A15" s="27" t="s">
        <v>54</v>
      </c>
      <c r="B15" s="35">
        <v>3</v>
      </c>
      <c r="C15" s="35">
        <v>0</v>
      </c>
      <c r="D15" s="35">
        <v>0</v>
      </c>
      <c r="E15" s="35">
        <v>3</v>
      </c>
      <c r="F15" s="34">
        <f>Tabell31238[[#This Row],[Bifall]]/Tabell31238[[#This Row],[Totalt]]</f>
        <v>1</v>
      </c>
    </row>
    <row r="16" spans="1:6" ht="15" customHeight="1">
      <c r="A16" s="27" t="s">
        <v>56</v>
      </c>
      <c r="B16" s="35">
        <v>26</v>
      </c>
      <c r="C16" s="35">
        <v>0</v>
      </c>
      <c r="D16" s="35">
        <v>0</v>
      </c>
      <c r="E16" s="35">
        <v>26</v>
      </c>
      <c r="F16" s="34">
        <f>Tabell31238[[#This Row],[Bifall]]/Tabell31238[[#This Row],[Totalt]]</f>
        <v>1</v>
      </c>
    </row>
    <row r="17" spans="1:6" ht="15" customHeight="1">
      <c r="A17" s="27" t="s">
        <v>58</v>
      </c>
      <c r="B17" s="35">
        <v>10</v>
      </c>
      <c r="C17" s="35">
        <v>1</v>
      </c>
      <c r="D17" s="35">
        <v>0</v>
      </c>
      <c r="E17" s="35">
        <v>11</v>
      </c>
      <c r="F17" s="34">
        <f>Tabell31238[[#This Row],[Bifall]]/Tabell31238[[#This Row],[Totalt]]</f>
        <v>0.90909090909090906</v>
      </c>
    </row>
    <row r="18" spans="1:6" ht="15" customHeight="1">
      <c r="A18" s="27" t="s">
        <v>62</v>
      </c>
      <c r="B18" s="35">
        <v>119</v>
      </c>
      <c r="C18" s="35">
        <v>2</v>
      </c>
      <c r="D18" s="35">
        <v>4</v>
      </c>
      <c r="E18" s="35">
        <v>125</v>
      </c>
      <c r="F18" s="34">
        <f>Tabell31238[[#This Row],[Bifall]]/Tabell31238[[#This Row],[Totalt]]</f>
        <v>0.95199999999999996</v>
      </c>
    </row>
    <row r="19" spans="1:6" ht="15" customHeight="1">
      <c r="A19" s="27" t="s">
        <v>71</v>
      </c>
      <c r="B19" s="35">
        <v>3</v>
      </c>
      <c r="C19" s="35">
        <v>0</v>
      </c>
      <c r="D19" s="35">
        <v>0</v>
      </c>
      <c r="E19" s="35">
        <v>3</v>
      </c>
      <c r="F19" s="34">
        <f>Tabell31238[[#This Row],[Bifall]]/Tabell31238[[#This Row],[Totalt]]</f>
        <v>1</v>
      </c>
    </row>
    <row r="20" spans="1:6" ht="15" customHeight="1">
      <c r="A20" s="27" t="s">
        <v>0</v>
      </c>
      <c r="B20" s="35">
        <v>240</v>
      </c>
      <c r="C20" s="35">
        <v>6</v>
      </c>
      <c r="D20" s="35">
        <v>11</v>
      </c>
      <c r="E20" s="35">
        <v>257</v>
      </c>
      <c r="F20" s="34">
        <f>Tabell31238[[#This Row],[Bifall]]/Tabell31238[[#This Row],[Totalt]]</f>
        <v>0.93385214007782102</v>
      </c>
    </row>
  </sheetData>
  <pageMargins left="0.05" right="0.05" top="0.5" bottom="0.5" header="0" footer="0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Information</vt:lpstr>
      <vt:lpstr>Totalt, förstagångsärenden</vt:lpstr>
      <vt:lpstr>Totalt, förlängningsärenden</vt:lpstr>
      <vt:lpstr>Medborgarskap, första ansökan</vt:lpstr>
      <vt:lpstr>Medborgarskap, förlängningar</vt:lpstr>
      <vt:lpstr>Totalt, första ansökan EKB</vt:lpstr>
      <vt:lpstr>Totalt, förlängningar,EKB</vt:lpstr>
      <vt:lpstr>Medborgarskap, förstagångs, EKB</vt:lpstr>
      <vt:lpstr>Medborgarskap, förlängning, EKB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Avgjorda asylärenden</dc:title>
  <dc:creator>Migrationsverket</dc:creator>
  <cp:lastModifiedBy>Pernilla Thollén</cp:lastModifiedBy>
  <cp:revision>1</cp:revision>
  <dcterms:created xsi:type="dcterms:W3CDTF">2021-12-15T20:08:42Z</dcterms:created>
  <dcterms:modified xsi:type="dcterms:W3CDTF">2023-01-09T11:30:39Z</dcterms:modified>
</cp:coreProperties>
</file>